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<sst xmlns="http://schemas.openxmlformats.org/spreadsheetml/2006/main" count="73" uniqueCount="68">
  <si>
    <t>PROCESO DE PLANEACIÓN.</t>
  </si>
  <si>
    <t>PLAN DE ACCIÓN.</t>
  </si>
  <si>
    <t>1 de 1</t>
  </si>
  <si>
    <t>Vigencia:</t>
  </si>
  <si>
    <t xml:space="preserve">Objetivo </t>
  </si>
  <si>
    <t>Estrategia</t>
  </si>
  <si>
    <t xml:space="preserve">Meta </t>
  </si>
  <si>
    <t>Indicador de cumplimiento</t>
  </si>
  <si>
    <t>Ponderación</t>
  </si>
  <si>
    <t xml:space="preserve">Seguimiento de los Avances </t>
  </si>
  <si>
    <t>Asignación Presupuestal para la vigencia</t>
  </si>
  <si>
    <t>Año 2018</t>
  </si>
  <si>
    <t>Observaciones</t>
  </si>
  <si>
    <t xml:space="preserve">Enero </t>
  </si>
  <si>
    <t>Febrero</t>
  </si>
  <si>
    <t xml:space="preserve">Marzo </t>
  </si>
  <si>
    <t>Abril</t>
  </si>
  <si>
    <t xml:space="preserve">Mayo </t>
  </si>
  <si>
    <t xml:space="preserve">Junio </t>
  </si>
  <si>
    <t xml:space="preserve">Julio </t>
  </si>
  <si>
    <t xml:space="preserve">Agosto </t>
  </si>
  <si>
    <t>Septiembre</t>
  </si>
  <si>
    <t xml:space="preserve">Octubre </t>
  </si>
  <si>
    <t xml:space="preserve">Noviembre </t>
  </si>
  <si>
    <t xml:space="preserve">Diciembre </t>
  </si>
  <si>
    <t>Desarrollar y fortalecer las políticas institucionales de la entidad</t>
  </si>
  <si>
    <t>Mensual</t>
  </si>
  <si>
    <t>Producto</t>
  </si>
  <si>
    <t>10. Fortalecimiento organizacional, técnico y jurídico de la entidad. Minimizando los riesgos de la entidad en materia de daño antijuridico.</t>
  </si>
  <si>
    <t>1. Estructurar las lineas de Defensa Judicial, Acompamiento a los procesos Juridicos.</t>
  </si>
  <si>
    <t>Acciones 2018</t>
  </si>
  <si>
    <t xml:space="preserve"> 1. Defensa Judicial. </t>
  </si>
  <si>
    <t>Eficacia</t>
  </si>
  <si>
    <t xml:space="preserve">2. Acompañamiento en Procesos Contratuales. </t>
  </si>
  <si>
    <t>Responsable</t>
  </si>
  <si>
    <t>3. Asesoria a los procesos del SETP en el componente juridico.</t>
  </si>
  <si>
    <t xml:space="preserve">Amanda Arcos y Daniel Oviedo </t>
  </si>
  <si>
    <t>Amanda Arcos, Daniel Oviedo y CYE Abogados</t>
  </si>
  <si>
    <t>% Cumplimiento: Numero de eventos en que requiere la defensa judicial / Numero de eventos atendidos.</t>
  </si>
  <si>
    <t>% Cumplimiento: Numero de procesos contratuales requeridos / Numero de procesos solicitados</t>
  </si>
  <si>
    <t>% Cumplimiento: Numero de eventos en que requiere asesoria juridica al SETP / Numero de eventos atendidos.</t>
  </si>
  <si>
    <t>16 Procesos de selección, minima cuantia y 150 contratos de prestación de servicios; relación que se encuentra en los archivos de la jefe de control interno.</t>
  </si>
  <si>
    <t>Asitencia a diferentes reuniones y comites de la entidad, los cuales reposan en los archivos de cada una de las areas.</t>
  </si>
  <si>
    <t>Se evidencia 18 Procesos Judiciales en Defensa; se anexa relación de procesos de la Dra Amanda Arcos.</t>
  </si>
  <si>
    <t>N°</t>
  </si>
  <si>
    <t>Código: F-01-P-1</t>
  </si>
  <si>
    <t>Versión: 01</t>
  </si>
  <si>
    <t>Fecha: 18/04/2018</t>
  </si>
  <si>
    <t>AVANCE 30 Septiembre/2018</t>
  </si>
  <si>
    <t>SEGUIMIENTO PLANES DE ACCION POR PROCESO</t>
  </si>
  <si>
    <t>MONITOREO, REVISIÓN Y SEGUIMIENTO- CONTROL INTERNO</t>
  </si>
  <si>
    <t>ACCIONES  30 DE SEPTIEMBRE DE 2018 (III TRIMESTRE)</t>
  </si>
  <si>
    <t xml:space="preserve">  PESO DE LA ESTRATEGIA  PENDIENTE DE EJECUTAR </t>
  </si>
  <si>
    <t xml:space="preserve">META PENDIENTE </t>
  </si>
  <si>
    <t xml:space="preserve">CUMPLIMIENTO DE LA ESTRATEGIA </t>
  </si>
  <si>
    <t xml:space="preserve">OBSERVACIONES </t>
  </si>
  <si>
    <t>ELABORACIÓN</t>
  </si>
  <si>
    <t>REVISIÓN</t>
  </si>
  <si>
    <t>APROBACIÓN</t>
  </si>
  <si>
    <t>Elaborado Por:</t>
  </si>
  <si>
    <t>Aprobado por:</t>
  </si>
  <si>
    <t>CESAR AUGUSTO SANCHEZ D.</t>
  </si>
  <si>
    <t xml:space="preserve">Elaborado por: DANIEL OVIEDO </t>
  </si>
  <si>
    <t>JOHN FELIPE RAMIREZ B.</t>
  </si>
  <si>
    <t>Cargo: Contratista de apoyo Coordinador de Planeación.</t>
  </si>
  <si>
    <t xml:space="preserve">Cargo: Contratista Profesional de apoyo Jurídica </t>
  </si>
  <si>
    <t>Cargo: Gerente</t>
  </si>
  <si>
    <t xml:space="preserve">FRANCIA ELENA BEDOYA VILLEGAS- Jefe Control Interno 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</si>
</sst>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&quot;$&quot;\ * #,##0_);_(&quot;$&quot;\ * \(#,##0\);_(&quot;$&quot;\ * &quot;-&quot;??_);_(@_)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8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Arial"/>
      <family val="2"/>
    </font>
    <font>
      <b/>
      <sz val="8"/>
      <color theme="0"/>
      <name val="Arial"/>
      <family val="2"/>
    </font>
    <font>
      <b/>
      <sz val="9"/>
      <color theme="1"/>
      <name val="Calibri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9" fontId="2" fillId="0" borderId="10" xfId="53" applyFont="1" applyBorder="1" applyAlignment="1">
      <alignment horizontal="center" vertical="center"/>
    </xf>
    <xf numFmtId="9" fontId="0" fillId="0" borderId="10" xfId="53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9" fontId="0" fillId="0" borderId="10" xfId="53" applyFont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9" fontId="0" fillId="35" borderId="10" xfId="0" applyNumberFormat="1" applyFill="1" applyBorder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/>
    </xf>
    <xf numFmtId="170" fontId="0" fillId="0" borderId="10" xfId="49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7" fillId="8" borderId="10" xfId="0" applyFont="1" applyFill="1" applyBorder="1" applyAlignment="1">
      <alignment wrapText="1"/>
    </xf>
    <xf numFmtId="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46" fillId="36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3" fillId="36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3" fillId="36" borderId="14" xfId="0" applyFont="1" applyFill="1" applyBorder="1" applyAlignment="1">
      <alignment horizontal="center" vertical="center" wrapText="1"/>
    </xf>
    <xf numFmtId="0" fontId="43" fillId="36" borderId="15" xfId="0" applyFont="1" applyFill="1" applyBorder="1" applyAlignment="1">
      <alignment horizontal="center" vertical="center" wrapText="1"/>
    </xf>
    <xf numFmtId="0" fontId="48" fillId="36" borderId="16" xfId="0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170" fontId="0" fillId="0" borderId="14" xfId="49" applyNumberFormat="1" applyFont="1" applyFill="1" applyBorder="1" applyAlignment="1">
      <alignment horizontal="center" vertical="center"/>
    </xf>
    <xf numFmtId="170" fontId="0" fillId="0" borderId="17" xfId="49" applyNumberFormat="1" applyFont="1" applyFill="1" applyBorder="1" applyAlignment="1">
      <alignment horizontal="center" vertical="center"/>
    </xf>
    <xf numFmtId="170" fontId="0" fillId="0" borderId="15" xfId="49" applyNumberFormat="1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center"/>
    </xf>
    <xf numFmtId="0" fontId="43" fillId="36" borderId="10" xfId="0" applyFont="1" applyFill="1" applyBorder="1" applyAlignment="1">
      <alignment horizontal="center" vertical="center"/>
    </xf>
    <xf numFmtId="0" fontId="43" fillId="36" borderId="18" xfId="0" applyFont="1" applyFill="1" applyBorder="1" applyAlignment="1">
      <alignment horizontal="center" vertical="center"/>
    </xf>
    <xf numFmtId="0" fontId="43" fillId="36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wrapText="1"/>
    </xf>
    <xf numFmtId="0" fontId="3" fillId="8" borderId="22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" fillId="8" borderId="24" xfId="0" applyFont="1" applyFill="1" applyBorder="1" applyAlignment="1">
      <alignment horizontal="center" wrapText="1"/>
    </xf>
    <xf numFmtId="0" fontId="3" fillId="8" borderId="25" xfId="0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45" fillId="33" borderId="27" xfId="0" applyFont="1" applyFill="1" applyBorder="1" applyAlignment="1">
      <alignment horizontal="center"/>
    </xf>
    <xf numFmtId="0" fontId="45" fillId="33" borderId="28" xfId="0" applyFont="1" applyFill="1" applyBorder="1" applyAlignment="1">
      <alignment horizontal="center"/>
    </xf>
    <xf numFmtId="0" fontId="45" fillId="33" borderId="18" xfId="0" applyFont="1" applyFill="1" applyBorder="1" applyAlignment="1">
      <alignment horizontal="center"/>
    </xf>
    <xf numFmtId="0" fontId="45" fillId="33" borderId="29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30" xfId="0" applyFont="1" applyFill="1" applyBorder="1" applyAlignment="1">
      <alignment horizontal="center"/>
    </xf>
    <xf numFmtId="0" fontId="45" fillId="33" borderId="31" xfId="0" applyFont="1" applyFill="1" applyBorder="1" applyAlignment="1">
      <alignment horizontal="center"/>
    </xf>
    <xf numFmtId="0" fontId="45" fillId="33" borderId="32" xfId="0" applyFont="1" applyFill="1" applyBorder="1" applyAlignment="1">
      <alignment horizontal="center"/>
    </xf>
    <xf numFmtId="0" fontId="45" fillId="33" borderId="19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95250</xdr:rowOff>
    </xdr:from>
    <xdr:to>
      <xdr:col>3</xdr:col>
      <xdr:colOff>571500</xdr:colOff>
      <xdr:row>3</xdr:row>
      <xdr:rowOff>161925</xdr:rowOff>
    </xdr:to>
    <xdr:pic>
      <xdr:nvPicPr>
        <xdr:cNvPr id="1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95250"/>
          <a:ext cx="2181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PageLayoutView="0" workbookViewId="0" topLeftCell="A13">
      <selection activeCell="F18" sqref="F18:J18"/>
    </sheetView>
  </sheetViews>
  <sheetFormatPr defaultColWidth="11.421875" defaultRowHeight="15"/>
  <cols>
    <col min="5" max="5" width="14.28125" style="0" customWidth="1"/>
    <col min="7" max="8" width="13.8515625" style="0" customWidth="1"/>
    <col min="10" max="10" width="19.28125" style="0" customWidth="1"/>
    <col min="11" max="13" width="15.140625" style="0" customWidth="1"/>
    <col min="14" max="21" width="6.8515625" style="0" customWidth="1"/>
    <col min="22" max="25" width="11.00390625" style="0" customWidth="1"/>
    <col min="26" max="26" width="13.8515625" style="0" customWidth="1"/>
    <col min="27" max="27" width="12.421875" style="0" customWidth="1"/>
    <col min="28" max="28" width="13.00390625" style="0" customWidth="1"/>
    <col min="29" max="29" width="13.140625" style="0" customWidth="1"/>
    <col min="30" max="30" width="13.421875" style="0" customWidth="1"/>
  </cols>
  <sheetData>
    <row r="1" spans="2:26" s="1" customFormat="1" ht="15">
      <c r="B1" s="60"/>
      <c r="C1" s="61"/>
      <c r="D1" s="62"/>
      <c r="E1" s="60" t="s">
        <v>0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2"/>
      <c r="Y1" s="46" t="s">
        <v>45</v>
      </c>
      <c r="Z1" s="46"/>
    </row>
    <row r="2" spans="2:26" s="1" customFormat="1" ht="15">
      <c r="B2" s="63"/>
      <c r="C2" s="64"/>
      <c r="D2" s="65"/>
      <c r="E2" s="66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8"/>
      <c r="Y2" s="46" t="s">
        <v>46</v>
      </c>
      <c r="Z2" s="46"/>
    </row>
    <row r="3" spans="2:26" s="1" customFormat="1" ht="15">
      <c r="B3" s="63"/>
      <c r="C3" s="64"/>
      <c r="D3" s="65"/>
      <c r="E3" s="60" t="s">
        <v>1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2"/>
      <c r="Y3" s="46" t="s">
        <v>47</v>
      </c>
      <c r="Z3" s="46"/>
    </row>
    <row r="4" spans="2:26" s="1" customFormat="1" ht="15">
      <c r="B4" s="66"/>
      <c r="C4" s="67"/>
      <c r="D4" s="68"/>
      <c r="E4" s="66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8"/>
      <c r="Y4" s="46" t="s">
        <v>2</v>
      </c>
      <c r="Z4" s="46"/>
    </row>
    <row r="5" spans="2:26" s="1" customFormat="1" ht="15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2:26" s="1" customFormat="1" ht="16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2:26" s="1" customFormat="1" ht="16.5" customHeight="1" thickBo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2:30" s="1" customFormat="1" ht="16.5" customHeight="1" thickBot="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52" t="s">
        <v>49</v>
      </c>
      <c r="AB8" s="53"/>
      <c r="AC8" s="54"/>
      <c r="AD8" s="55"/>
    </row>
    <row r="9" spans="2:30" s="1" customFormat="1" ht="16.5" customHeight="1" thickBo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52" t="s">
        <v>50</v>
      </c>
      <c r="AB9" s="53"/>
      <c r="AC9" s="54"/>
      <c r="AD9" s="55"/>
    </row>
    <row r="10" spans="1:30" s="1" customFormat="1" ht="13.5" customHeight="1" thickBot="1">
      <c r="A10" s="35" t="s">
        <v>44</v>
      </c>
      <c r="B10" s="21" t="s">
        <v>3</v>
      </c>
      <c r="C10" s="22">
        <v>2018</v>
      </c>
      <c r="AA10" s="52" t="s">
        <v>49</v>
      </c>
      <c r="AB10" s="53"/>
      <c r="AC10" s="54"/>
      <c r="AD10" s="55"/>
    </row>
    <row r="11" spans="1:30" s="1" customFormat="1" ht="39" customHeight="1">
      <c r="A11" s="35"/>
      <c r="B11" s="31" t="s">
        <v>4</v>
      </c>
      <c r="C11" s="31" t="s">
        <v>5</v>
      </c>
      <c r="D11" s="48" t="s">
        <v>27</v>
      </c>
      <c r="E11" s="39" t="s">
        <v>30</v>
      </c>
      <c r="F11" s="47" t="s">
        <v>6</v>
      </c>
      <c r="G11" s="34" t="s">
        <v>7</v>
      </c>
      <c r="H11" s="50" t="s">
        <v>48</v>
      </c>
      <c r="I11" s="41" t="s">
        <v>8</v>
      </c>
      <c r="J11" s="39" t="s">
        <v>9</v>
      </c>
      <c r="K11" s="39" t="s">
        <v>10</v>
      </c>
      <c r="L11" s="50" t="s">
        <v>48</v>
      </c>
      <c r="M11" s="39" t="s">
        <v>34</v>
      </c>
      <c r="N11" s="47" t="s">
        <v>11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 t="s">
        <v>12</v>
      </c>
      <c r="AA11" s="56" t="s">
        <v>51</v>
      </c>
      <c r="AB11" s="57"/>
      <c r="AC11" s="58"/>
      <c r="AD11" s="59"/>
    </row>
    <row r="12" spans="1:30" s="1" customFormat="1" ht="24.75" customHeight="1">
      <c r="A12" s="35"/>
      <c r="B12" s="31"/>
      <c r="C12" s="31"/>
      <c r="D12" s="49"/>
      <c r="E12" s="40"/>
      <c r="F12" s="47"/>
      <c r="G12" s="34"/>
      <c r="H12" s="51"/>
      <c r="I12" s="42"/>
      <c r="J12" s="40"/>
      <c r="K12" s="40"/>
      <c r="L12" s="51"/>
      <c r="M12" s="40"/>
      <c r="N12" s="2" t="s">
        <v>13</v>
      </c>
      <c r="O12" s="2" t="s">
        <v>14</v>
      </c>
      <c r="P12" s="2" t="s">
        <v>15</v>
      </c>
      <c r="Q12" s="2" t="s">
        <v>16</v>
      </c>
      <c r="R12" s="2" t="s">
        <v>17</v>
      </c>
      <c r="S12" s="2" t="s">
        <v>18</v>
      </c>
      <c r="T12" s="2" t="s">
        <v>19</v>
      </c>
      <c r="U12" s="2" t="s">
        <v>20</v>
      </c>
      <c r="V12" s="2" t="s">
        <v>21</v>
      </c>
      <c r="W12" s="2" t="s">
        <v>22</v>
      </c>
      <c r="X12" s="2" t="s">
        <v>23</v>
      </c>
      <c r="Y12" s="2" t="s">
        <v>24</v>
      </c>
      <c r="Z12" s="47"/>
      <c r="AA12" s="24" t="s">
        <v>52</v>
      </c>
      <c r="AB12" s="24" t="s">
        <v>53</v>
      </c>
      <c r="AC12" s="24" t="s">
        <v>54</v>
      </c>
      <c r="AD12" s="24" t="s">
        <v>55</v>
      </c>
    </row>
    <row r="13" spans="1:30" ht="90" customHeight="1">
      <c r="A13" s="23"/>
      <c r="B13" s="38" t="s">
        <v>25</v>
      </c>
      <c r="C13" s="37" t="s">
        <v>28</v>
      </c>
      <c r="D13" s="36" t="s">
        <v>29</v>
      </c>
      <c r="E13" s="4" t="s">
        <v>31</v>
      </c>
      <c r="F13" s="5">
        <v>1</v>
      </c>
      <c r="G13" s="15" t="s">
        <v>38</v>
      </c>
      <c r="H13" s="7">
        <f>+((SUM(N13:V13)/F13)*I13)</f>
        <v>0.25</v>
      </c>
      <c r="I13" s="7">
        <f>+F13/3</f>
        <v>0.3333333333333333</v>
      </c>
      <c r="J13" s="6" t="s">
        <v>26</v>
      </c>
      <c r="K13" s="43">
        <v>185490333</v>
      </c>
      <c r="L13" s="43">
        <v>127047076</v>
      </c>
      <c r="M13" s="17" t="s">
        <v>36</v>
      </c>
      <c r="N13" s="7">
        <f>+$F$13/12</f>
        <v>0.08333333333333333</v>
      </c>
      <c r="O13" s="7">
        <f aca="true" t="shared" si="0" ref="O13:Y13">+$F$13/12</f>
        <v>0.08333333333333333</v>
      </c>
      <c r="P13" s="7">
        <f t="shared" si="0"/>
        <v>0.08333333333333333</v>
      </c>
      <c r="Q13" s="7">
        <f t="shared" si="0"/>
        <v>0.08333333333333333</v>
      </c>
      <c r="R13" s="7">
        <f t="shared" si="0"/>
        <v>0.08333333333333333</v>
      </c>
      <c r="S13" s="7">
        <f t="shared" si="0"/>
        <v>0.08333333333333333</v>
      </c>
      <c r="T13" s="7">
        <f t="shared" si="0"/>
        <v>0.08333333333333333</v>
      </c>
      <c r="U13" s="7">
        <f t="shared" si="0"/>
        <v>0.08333333333333333</v>
      </c>
      <c r="V13" s="7">
        <f t="shared" si="0"/>
        <v>0.08333333333333333</v>
      </c>
      <c r="W13" s="7">
        <f t="shared" si="0"/>
        <v>0.08333333333333333</v>
      </c>
      <c r="X13" s="7">
        <f t="shared" si="0"/>
        <v>0.08333333333333333</v>
      </c>
      <c r="Y13" s="7">
        <f t="shared" si="0"/>
        <v>0.08333333333333333</v>
      </c>
      <c r="Z13" s="20" t="s">
        <v>43</v>
      </c>
      <c r="AA13" s="25">
        <f>F13-SUM(N13:V13)</f>
        <v>0.25</v>
      </c>
      <c r="AB13" s="25">
        <f>F13-H13</f>
        <v>0.75</v>
      </c>
      <c r="AC13" s="23"/>
      <c r="AD13" s="23"/>
    </row>
    <row r="14" spans="1:30" ht="112.5">
      <c r="A14" s="23"/>
      <c r="B14" s="38"/>
      <c r="C14" s="37"/>
      <c r="D14" s="36"/>
      <c r="E14" s="12" t="s">
        <v>33</v>
      </c>
      <c r="F14" s="5">
        <v>1</v>
      </c>
      <c r="G14" s="15" t="s">
        <v>39</v>
      </c>
      <c r="H14" s="7">
        <f>+((SUM(N14:V14)/F14)*I14)</f>
        <v>0.25</v>
      </c>
      <c r="I14" s="7">
        <f>+F14/3</f>
        <v>0.3333333333333333</v>
      </c>
      <c r="J14" s="6" t="s">
        <v>26</v>
      </c>
      <c r="K14" s="44"/>
      <c r="L14" s="44"/>
      <c r="M14" s="3" t="s">
        <v>37</v>
      </c>
      <c r="N14" s="9">
        <f>+$F$14/12</f>
        <v>0.08333333333333333</v>
      </c>
      <c r="O14" s="9">
        <f aca="true" t="shared" si="1" ref="O14:Y14">+$F$14/12</f>
        <v>0.08333333333333333</v>
      </c>
      <c r="P14" s="9">
        <f t="shared" si="1"/>
        <v>0.08333333333333333</v>
      </c>
      <c r="Q14" s="9">
        <f t="shared" si="1"/>
        <v>0.08333333333333333</v>
      </c>
      <c r="R14" s="9">
        <f t="shared" si="1"/>
        <v>0.08333333333333333</v>
      </c>
      <c r="S14" s="9">
        <f t="shared" si="1"/>
        <v>0.08333333333333333</v>
      </c>
      <c r="T14" s="9">
        <f t="shared" si="1"/>
        <v>0.08333333333333333</v>
      </c>
      <c r="U14" s="9">
        <f t="shared" si="1"/>
        <v>0.08333333333333333</v>
      </c>
      <c r="V14" s="9">
        <f t="shared" si="1"/>
        <v>0.08333333333333333</v>
      </c>
      <c r="W14" s="9">
        <f t="shared" si="1"/>
        <v>0.08333333333333333</v>
      </c>
      <c r="X14" s="9">
        <f t="shared" si="1"/>
        <v>0.08333333333333333</v>
      </c>
      <c r="Y14" s="9">
        <f t="shared" si="1"/>
        <v>0.08333333333333333</v>
      </c>
      <c r="Z14" s="18" t="s">
        <v>41</v>
      </c>
      <c r="AA14" s="25">
        <f>F14-SUM(N14:V14)</f>
        <v>0.25</v>
      </c>
      <c r="AB14" s="25">
        <f>F14-H14</f>
        <v>0.75</v>
      </c>
      <c r="AC14" s="23"/>
      <c r="AD14" s="23"/>
    </row>
    <row r="15" spans="1:30" ht="90.75">
      <c r="A15" s="23"/>
      <c r="B15" s="38"/>
      <c r="C15" s="37"/>
      <c r="D15" s="36"/>
      <c r="E15" s="8" t="s">
        <v>35</v>
      </c>
      <c r="F15" s="5">
        <v>1</v>
      </c>
      <c r="G15" s="15" t="s">
        <v>40</v>
      </c>
      <c r="H15" s="7">
        <f>+((SUM(N15:V15)/F15)*I15)</f>
        <v>0.25</v>
      </c>
      <c r="I15" s="7">
        <f>+F15/3</f>
        <v>0.3333333333333333</v>
      </c>
      <c r="J15" s="6" t="s">
        <v>26</v>
      </c>
      <c r="K15" s="45"/>
      <c r="L15" s="45"/>
      <c r="M15" s="3" t="s">
        <v>36</v>
      </c>
      <c r="N15" s="9">
        <f>+$F$15/12</f>
        <v>0.08333333333333333</v>
      </c>
      <c r="O15" s="9">
        <f aca="true" t="shared" si="2" ref="O15:Y15">+$F$15/12</f>
        <v>0.08333333333333333</v>
      </c>
      <c r="P15" s="9">
        <f t="shared" si="2"/>
        <v>0.08333333333333333</v>
      </c>
      <c r="Q15" s="9">
        <f t="shared" si="2"/>
        <v>0.08333333333333333</v>
      </c>
      <c r="R15" s="9">
        <f t="shared" si="2"/>
        <v>0.08333333333333333</v>
      </c>
      <c r="S15" s="9">
        <f t="shared" si="2"/>
        <v>0.08333333333333333</v>
      </c>
      <c r="T15" s="9">
        <f t="shared" si="2"/>
        <v>0.08333333333333333</v>
      </c>
      <c r="U15" s="9">
        <f t="shared" si="2"/>
        <v>0.08333333333333333</v>
      </c>
      <c r="V15" s="9">
        <f t="shared" si="2"/>
        <v>0.08333333333333333</v>
      </c>
      <c r="W15" s="9">
        <f t="shared" si="2"/>
        <v>0.08333333333333333</v>
      </c>
      <c r="X15" s="9">
        <f t="shared" si="2"/>
        <v>0.08333333333333333</v>
      </c>
      <c r="Y15" s="9">
        <f t="shared" si="2"/>
        <v>0.08333333333333333</v>
      </c>
      <c r="Z15" s="19" t="s">
        <v>42</v>
      </c>
      <c r="AA15" s="25">
        <f>F15-SUM(N15:V15)</f>
        <v>0.25</v>
      </c>
      <c r="AB15" s="25">
        <f>F15-H15</f>
        <v>0.75</v>
      </c>
      <c r="AC15" s="23"/>
      <c r="AD15" s="23"/>
    </row>
    <row r="16" spans="7:256" ht="15">
      <c r="G16" s="10" t="s">
        <v>32</v>
      </c>
      <c r="H16" s="11">
        <f>+SUM(H13:H15)</f>
        <v>0.75</v>
      </c>
      <c r="K16" s="14">
        <f>+SUM(K13:K15)</f>
        <v>185490333</v>
      </c>
      <c r="L16" s="14">
        <f>+SUM(L13:L15)</f>
        <v>127047076</v>
      </c>
      <c r="IV16" s="13"/>
    </row>
    <row r="17" spans="1:15" ht="15">
      <c r="A17" s="26" t="s">
        <v>56</v>
      </c>
      <c r="B17" s="26"/>
      <c r="C17" s="26"/>
      <c r="D17" s="26"/>
      <c r="E17" s="26"/>
      <c r="F17" s="27" t="s">
        <v>57</v>
      </c>
      <c r="G17" s="32"/>
      <c r="H17" s="32"/>
      <c r="I17" s="32"/>
      <c r="J17" s="33"/>
      <c r="K17" s="26" t="s">
        <v>58</v>
      </c>
      <c r="L17" s="26"/>
      <c r="M17" s="30"/>
      <c r="N17" s="30"/>
      <c r="O17" s="30"/>
    </row>
    <row r="18" spans="1:15" ht="15">
      <c r="A18" s="26" t="s">
        <v>59</v>
      </c>
      <c r="B18" s="26"/>
      <c r="C18" s="26"/>
      <c r="D18" s="26"/>
      <c r="E18" s="26"/>
      <c r="F18" s="27" t="s">
        <v>67</v>
      </c>
      <c r="G18" s="28"/>
      <c r="H18" s="28"/>
      <c r="I18" s="28"/>
      <c r="J18" s="29"/>
      <c r="K18" s="26" t="s">
        <v>60</v>
      </c>
      <c r="L18" s="26"/>
      <c r="M18" s="30"/>
      <c r="N18" s="30"/>
      <c r="O18" s="30"/>
    </row>
    <row r="19" spans="1:15" ht="15">
      <c r="A19" s="26" t="s">
        <v>61</v>
      </c>
      <c r="B19" s="26"/>
      <c r="C19" s="26"/>
      <c r="D19" s="26"/>
      <c r="E19" s="26"/>
      <c r="F19" s="27" t="s">
        <v>62</v>
      </c>
      <c r="G19" s="28"/>
      <c r="H19" s="28"/>
      <c r="I19" s="28"/>
      <c r="J19" s="29"/>
      <c r="K19" s="26" t="s">
        <v>63</v>
      </c>
      <c r="L19" s="26"/>
      <c r="M19" s="30"/>
      <c r="N19" s="30"/>
      <c r="O19" s="30"/>
    </row>
    <row r="20" spans="1:15" ht="15">
      <c r="A20" s="26" t="s">
        <v>64</v>
      </c>
      <c r="B20" s="26"/>
      <c r="C20" s="26"/>
      <c r="D20" s="26"/>
      <c r="E20" s="26"/>
      <c r="F20" s="27" t="s">
        <v>65</v>
      </c>
      <c r="G20" s="28"/>
      <c r="H20" s="28"/>
      <c r="I20" s="28"/>
      <c r="J20" s="29"/>
      <c r="K20" s="26" t="s">
        <v>66</v>
      </c>
      <c r="L20" s="26"/>
      <c r="M20" s="30"/>
      <c r="N20" s="30"/>
      <c r="O20" s="30"/>
    </row>
  </sheetData>
  <sheetProtection/>
  <mergeCells count="43">
    <mergeCell ref="AA8:AD8"/>
    <mergeCell ref="AA9:AD9"/>
    <mergeCell ref="AA10:AD10"/>
    <mergeCell ref="AA11:AD11"/>
    <mergeCell ref="B1:D4"/>
    <mergeCell ref="E1:X2"/>
    <mergeCell ref="Y1:Z1"/>
    <mergeCell ref="Y2:Z2"/>
    <mergeCell ref="E3:X4"/>
    <mergeCell ref="Y3:Z3"/>
    <mergeCell ref="Y4:Z4"/>
    <mergeCell ref="N11:Y11"/>
    <mergeCell ref="D11:D12"/>
    <mergeCell ref="J11:J12"/>
    <mergeCell ref="L11:L12"/>
    <mergeCell ref="B11:B12"/>
    <mergeCell ref="Z11:Z12"/>
    <mergeCell ref="H11:H12"/>
    <mergeCell ref="E11:E12"/>
    <mergeCell ref="F11:F12"/>
    <mergeCell ref="C13:C15"/>
    <mergeCell ref="B13:B15"/>
    <mergeCell ref="M11:M12"/>
    <mergeCell ref="K11:K12"/>
    <mergeCell ref="I11:I12"/>
    <mergeCell ref="K13:K15"/>
    <mergeCell ref="L13:L15"/>
    <mergeCell ref="C11:C12"/>
    <mergeCell ref="A17:E17"/>
    <mergeCell ref="F17:J17"/>
    <mergeCell ref="K17:O17"/>
    <mergeCell ref="A18:E18"/>
    <mergeCell ref="F18:J18"/>
    <mergeCell ref="K18:O18"/>
    <mergeCell ref="G11:G12"/>
    <mergeCell ref="A10:A12"/>
    <mergeCell ref="D13:D15"/>
    <mergeCell ref="A19:E19"/>
    <mergeCell ref="F19:J19"/>
    <mergeCell ref="K19:O19"/>
    <mergeCell ref="A20:E20"/>
    <mergeCell ref="F20:J20"/>
    <mergeCell ref="K20:O20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movilidad4</dc:creator>
  <cp:keywords/>
  <dc:description/>
  <cp:lastModifiedBy>user</cp:lastModifiedBy>
  <dcterms:created xsi:type="dcterms:W3CDTF">2018-01-29T15:36:30Z</dcterms:created>
  <dcterms:modified xsi:type="dcterms:W3CDTF">2018-10-25T20:26:04Z</dcterms:modified>
  <cp:category/>
  <cp:version/>
  <cp:contentType/>
  <cp:contentStatus/>
</cp:coreProperties>
</file>