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065" activeTab="0"/>
  </bookViews>
  <sheets>
    <sheet name="OPERACIONES" sheetId="1" r:id="rId1"/>
  </sheets>
  <definedNames/>
  <calcPr fullCalcOnLoad="1"/>
</workbook>
</file>

<file path=xl/sharedStrings.xml><?xml version="1.0" encoding="utf-8"?>
<sst xmlns="http://schemas.openxmlformats.org/spreadsheetml/2006/main" count="169" uniqueCount="138">
  <si>
    <t>PROCESO DE PLANEACIÓN.</t>
  </si>
  <si>
    <t>PLAN DE ACCIÓN.</t>
  </si>
  <si>
    <t>1 de 1</t>
  </si>
  <si>
    <t>N°</t>
  </si>
  <si>
    <t>Vigencia:</t>
  </si>
  <si>
    <t xml:space="preserve">Objetivo </t>
  </si>
  <si>
    <t>Estrategia</t>
  </si>
  <si>
    <t>Producto</t>
  </si>
  <si>
    <t xml:space="preserve">Acciones </t>
  </si>
  <si>
    <t xml:space="preserve">Meta </t>
  </si>
  <si>
    <t>Unidad de Medida</t>
  </si>
  <si>
    <t>Indicador de cumplimiento</t>
  </si>
  <si>
    <t>Ponderación</t>
  </si>
  <si>
    <t xml:space="preserve">RECURSOS PROPIOS MUNICIPIO </t>
  </si>
  <si>
    <t>OTROS
NACIÓN</t>
  </si>
  <si>
    <t>Responsable</t>
  </si>
  <si>
    <t>Cronograma Año 2018</t>
  </si>
  <si>
    <t>Observaciones</t>
  </si>
  <si>
    <t>E</t>
  </si>
  <si>
    <t>F</t>
  </si>
  <si>
    <t>M</t>
  </si>
  <si>
    <t>A</t>
  </si>
  <si>
    <t>J</t>
  </si>
  <si>
    <t>S</t>
  </si>
  <si>
    <t>O</t>
  </si>
  <si>
    <t>N</t>
  </si>
  <si>
    <t>D</t>
  </si>
  <si>
    <t>IMPLEMENTAR POR FASES LA ENTRADA EN OPERACIÓN DEL SETP, GARANTIZANDO LA CALIDAD DEL SERVICIO</t>
  </si>
  <si>
    <t>Cierre y validación de la estructuración técnica, legal y financiera</t>
  </si>
  <si>
    <t>Revisar y ajustar los documentos requeridos para la validación de la ETLF,  de acuerdo a las observaciones del Gob. Nacional y representantes de las empresas de TPC</t>
  </si>
  <si>
    <t>Porcentaje</t>
  </si>
  <si>
    <t>100 % ETLF Validada</t>
  </si>
  <si>
    <t>Proceso Operaciones - Administración Municipal</t>
  </si>
  <si>
    <t xml:space="preserve">Reconversión empresarial </t>
  </si>
  <si>
    <t>(Número de Objetivos cumplidos/Número de Objetivos proyectados) * 100</t>
  </si>
  <si>
    <t>Agentes Operadores del Servicio de Transporte (AOST) y Ente Gestor</t>
  </si>
  <si>
    <t>Cambio de estructura asociativa de los transportadores de la ciudad de Popayán, con el fin de que migren a una forma comercial válida legalmente, para ser operadores del SETP, tal como indica el Dto 1079 de 2015.</t>
  </si>
  <si>
    <t>Numero</t>
  </si>
  <si>
    <t>Vinculación de flota al SETP</t>
  </si>
  <si>
    <t>Centro de Verifiación Automotor/AOST/Ente Gestor/STTM</t>
  </si>
  <si>
    <t>(Flota Vinculada al SETP/ Flota total por vincular en fase 0)*100</t>
  </si>
  <si>
    <t>(Número de vehiculos con revisión periodica y desvinculados/Número de vehiculos con revisión periodica y desvinculado programado)*100</t>
  </si>
  <si>
    <t>AOST/Ente Gestor/STTM</t>
  </si>
  <si>
    <t>Número de ICD medidos/Número de ICD propuestos</t>
  </si>
  <si>
    <t>Proceso Opeaciones</t>
  </si>
  <si>
    <t>Construir el diseño al detalle de la señaletica, de acuerdo al diseño operacional de la Fase 1, con el apoyo del diseñador grafico</t>
  </si>
  <si>
    <t>(Número de diseños elaborados/Número de diseños proyectados)*100</t>
  </si>
  <si>
    <t>Proceso Operaciones/ Comunicaciones/ Social</t>
  </si>
  <si>
    <t>Proveedor Sistema de Gestión y control de flota
Agente de Recaudo
Ente Gestor
AOST</t>
  </si>
  <si>
    <t xml:space="preserve">Implementación de infraestructura de apoyo a la operación </t>
  </si>
  <si>
    <t>Documentos tecnicos de diseño de P&amp;T y EI</t>
  </si>
  <si>
    <t>Ente Gestor 
AOST</t>
  </si>
  <si>
    <t>Número</t>
  </si>
  <si>
    <t>Actualización del modelo financiero de acuerdo a la implementación, en cuanto a kilómetros, demanda, Flota</t>
  </si>
  <si>
    <t>Operaciones</t>
  </si>
  <si>
    <t xml:space="preserve">Restructuración de rutas urbanas </t>
  </si>
  <si>
    <t>ELABORACIÓN</t>
  </si>
  <si>
    <t>APROBACIÓN</t>
  </si>
  <si>
    <t>Elaborado Por:</t>
  </si>
  <si>
    <t>Aprobado por:</t>
  </si>
  <si>
    <t>CESAR AUGUSTO SANCHEZ D.</t>
  </si>
  <si>
    <t>JOHN FELIPE RAMIREZ B.</t>
  </si>
  <si>
    <t>Cargo: Contratista de apoyo Coordinador de Planeación.</t>
  </si>
  <si>
    <r>
      <t xml:space="preserve">Cargo: </t>
    </r>
    <r>
      <rPr>
        <b/>
        <sz val="11"/>
        <color indexed="8"/>
        <rFont val="Arial"/>
        <family val="2"/>
      </rPr>
      <t>Gerente</t>
    </r>
  </si>
  <si>
    <t>Eficacia</t>
  </si>
  <si>
    <t>Eficiencia</t>
  </si>
  <si>
    <t>FASE PRE-OPERATIVA</t>
  </si>
  <si>
    <t>FASE 0.= Plantea un ajuste a la operación actual sin muchos cambios; extensión de algunas rutas y optimización de los intervalos de paso. Primera renovación de unidades nuevas para el sistema. Durante esta etapa se deberán realizar acciones orientadas a establecer las bases del nuevo sistema y a iniciar la gestión de una alternativa visible para que la ciudadanía acoja de la mejor manera el cambio que se propone. Esta fase empezara en el mes uno después de la firma del acuerdo.</t>
  </si>
  <si>
    <t>1) Cumplimiento compromisos de capacitación a conductores, 2) vinculación de personal, 3) democratización de la propiedad, 4) administración total de la flota, 5) vinculación de flota</t>
  </si>
  <si>
    <t xml:space="preserve">Seguimiento a la implementación del protocolo de revisión periodica y desvinculación de flota del SETP </t>
  </si>
  <si>
    <t xml:space="preserve">Vinculación de flota usada conforme al “PROTOCOLO DE VINCULACIÓN, DESVINCULACIÓN Y REVISIÓN PERIÓDICA DE LA FLOTA SETP POPAYÁN”
</t>
  </si>
  <si>
    <t>Ajustar Documentos y Llevar a cabo la contratación del SGCF y SGCR  de manera oportuna según los términos previstos para ello.</t>
  </si>
  <si>
    <t>Ajustes del modelo financiero de acuerdo a los requerimeintos legales, tecnicos y tecnológicos</t>
  </si>
  <si>
    <t xml:space="preserve">Elaboración de pliegos para  estudios y diseños de infraestructura necesaria para la operación del SETP: (Diseños detallados Patios &amp; Talleres (P&amp;T), Estaciones de Integración (EI). </t>
  </si>
  <si>
    <t>TOTAL</t>
  </si>
  <si>
    <t>Diseño de la Primera restructuración de rutas: Diseño operacional de la restructuración de rutas, ampliación de cobertura partiendo de flota disponible.</t>
  </si>
  <si>
    <t>Constitucion juridica de los Agentes Operadores de Servicio de Transporte (AOST)</t>
  </si>
  <si>
    <t xml:space="preserve">Plan de Socializacion de la Operacion del Sistema. </t>
  </si>
  <si>
    <t>Avance 30 de Junio / 2018</t>
  </si>
  <si>
    <t>Presentacion del proyecto del fondo de estabilización tarifaria a la Secretaria de Hacienda del Mpio de Popayan.</t>
  </si>
  <si>
    <t>100 % del Proyecto Elaborado y Presentado.</t>
  </si>
  <si>
    <t>Elaboracion de los documentos legales para la cancelación del permiso de operación del TPC y habilitación de los Agentes Operadores del Servicio de Transporte (AOST) para inicio de operación del SETP.</t>
  </si>
  <si>
    <t>Actos Administrativos:
1. PROYECTO DE DECRETO DE ADOPCION SETP DE POPAYAN V3
2. PROYECTO DECRETO DE REESTRUCTURACION SETP POPAYÁN
3. PROYECTO RESOLUCION CANCELACIÓN  PERMISO POPAYAN
4. PROYECTO RESOLUCION CANCELACION HABILITACION POPAYAN
5. PROYECTO RESOLUCIÓN HABILITACIÓN CONFORMANTES UT AOST
6. PROYECTO RESOLUCIÓN HABILITACIÓN PUBENZA AOST
7. PROYECTO RESOLUCIÓN PERMISO POPAYAN UT AOST
8. PROYECTO RESOLUCIÓN PERMISO PUBENZA AOST</t>
  </si>
  <si>
    <t xml:space="preserve">Revisión al plan de Vinculación de flota presentado por los operadores.
</t>
  </si>
  <si>
    <t xml:space="preserve">Revisión a los planes de Vinculación de flota presentado por los operadores a la Secretaria de Transito del Mpio de Popayan.
</t>
  </si>
  <si>
    <t>Implementación del plan de socialización: Identificación de Rutas, Señaletica e imagen Corporativa del SETP, Campañas de Socializacion y Herramientas tecnologicas para la Movilidad (Moovit, Otras)</t>
  </si>
  <si>
    <t>(Número de ruteros en operación/Número de ruteros proyectados para operación)*100</t>
  </si>
  <si>
    <t>Proceso Operaciones</t>
  </si>
  <si>
    <t xml:space="preserve">Revision de los Planes de servicio de operación (PSO) para cada empresa. </t>
  </si>
  <si>
    <t>Señaletica para el Sistema. (Estudios y Diseños)</t>
  </si>
  <si>
    <r>
      <t>Elaboración de Documentos Licitatorios,  Adjudicación e Implementación de las herramientas para el Sistema de Gestión y Control del Recaudo (SGCR) y del Sistema de Gestión y Control de Flota (SGCF) (</t>
    </r>
    <r>
      <rPr>
        <b/>
        <sz val="8"/>
        <color indexed="8"/>
        <rFont val="Arial"/>
        <family val="2"/>
      </rPr>
      <t>Tecnologia</t>
    </r>
    <r>
      <rPr>
        <sz val="8"/>
        <color indexed="8"/>
        <rFont val="Arial"/>
        <family val="2"/>
      </rPr>
      <t>)</t>
    </r>
  </si>
  <si>
    <t>Se ha cumplido a 30 de Junio de 2018 con el 80% de revisión y ajuste de los documentos requeridos para la validación de la Estructruturación,Tecnica, Legal y Financiera de acuerdo a las observaciones del Gob Nacional y representantes de las empresas de Transporte Público Colectivo. Se anexa archivos en pdf del 80% de Avance de la revisión y ajuste.</t>
  </si>
  <si>
    <t>Se presento el proyecto del fondo de estabilización tarifaria a la Secretaria de Hacienda del Mpio de Popayan. Para lo cual se cumplio con el 100% del informe. El cual se anexa documento en pdf.</t>
  </si>
  <si>
    <t>A 30 de Junio de 2018 se elaboraron 8 documentos legales (actos administrativos) para la cancelación del permiso de operación del TPC y habilitación de los Agentes Operadores del Servicio de Transporte (AOST) para inicio de operación del SETP. Se anexan en pdf los 8 actos administrativos.</t>
  </si>
  <si>
    <t>Hasta la fecha se presenta un avance del 50% de la Implementación del plan de socialización; donde se evidencia la Identificación de Rutas, Señaletica e imagen Corporativa del SETP, Campañas de Socializacion y Herramientas tecnologicas para la Movilidad (Moovit, Otras). Para lo cual se anexa documento en pdf.</t>
  </si>
  <si>
    <t>Se diseño la Primera restructuración de rutas; en la cual se establecio el diseño operacional de la restructuración de rutas, ampliación de cobertura partiendo de flota disponible. Para lo cual se anexa la restructuración de rutas con documentos anexos.</t>
  </si>
  <si>
    <t xml:space="preserve">Hasta el momento no se presenta avance en la revision de los Planes de servicio de operación (PSO) para cada empresa. </t>
  </si>
  <si>
    <t xml:space="preserve">Hasta el momento no se presentado la reconversión empresarial </t>
  </si>
  <si>
    <t>No se presenta el avance en la Constitucion juridica de los Agentes Operadores de Servicio de Transporte (AOST)</t>
  </si>
  <si>
    <t xml:space="preserve">No hay avance en la vinculación de flota usada conforme al “PROTOCOLO DE VINCULACIÓN, DESVINCULACIÓN Y REVISIÓN PERIÓDICA DE LA FLOTA SETP POPAYÁN”
</t>
  </si>
  <si>
    <t xml:space="preserve">El seguimiento a la implementación del protocolo de revisión periodica y desvinculación de flota del SETP esta programada para el segundo semestre del 2018. </t>
  </si>
  <si>
    <t>No se presenta avance en la construción del diseño al detalle de la señaletica, de acuerdo al diseño operacional de la Fase 1, con el apoyo del diseñador grafico</t>
  </si>
  <si>
    <t xml:space="preserve">Implementación de señaletica  Fase 0 </t>
  </si>
  <si>
    <t>A 30 de Junio de 2018 se hizo revisión de un Plan de vinculación de flota, para lo cual se anexa un documento en pdf.</t>
  </si>
  <si>
    <t>Adoptar el seguimiento de los Indicadores de Calidad en el Desempeño (ICD) de seguimiento al SETP</t>
  </si>
  <si>
    <t>Seguimiento, control y calificación de 4 INDICADORES DE CALIDAD EN EL DESEMPEÑO DEL SETP POPAYÁN para Fase Preoperativa y Fase 0</t>
  </si>
  <si>
    <t>Se evidencia que en los Indicadores de Calidad en el Desempeño (ICD) de seguimiento en la fase pre operativa del SETP con corte a 30 de Junio de 2018, tiene un estado de avance del 50%; para lo cual se anexa Documentos en pdf.</t>
  </si>
  <si>
    <t>En la Implementación de señaletica Fase 0, no se presenta número de ruteros en operación correspondientes al SETP.</t>
  </si>
  <si>
    <t>Ajuste de los documentos de los procesos para implementación del SGCF y SGCR</t>
  </si>
  <si>
    <t>Existen documentos de licitación pública internacional para SGCF y el Documento de licitación del SGCR que es a nivel del Municipio; pero hasta el momento no hay aval del DNP a la ETLF, por tanto no se pueden subir los procesos licitatorios.</t>
  </si>
  <si>
    <t>Hasta el momento se tienen los documentos soportes de la licitación de estudios y diseños de patios y talleres, donde para el día 21 de junio se subio al SECOP los pre pliegos de la consultoria de estudios y diseños de patios y talleres, para lo cual se evidencia un avance de un 25% de la elaboración de pliegos para  estudios y diseños de infraestructura necesaria para la operación del SETP: (Diseños detallados Patios &amp; Talleres (P&amp;T), Estaciones de Integración (EI). Se anexa publicación de los pliegos en el SECOP.</t>
  </si>
  <si>
    <t>Se presenta un avance del 50% de la actualización del modelo financiero de acuerdo a la implementación, en cuanto a kilómetros, demanda, Flota; se anexa Cd con el modelo financiero.</t>
  </si>
  <si>
    <t>Cumplimiento Plan de Acción 2018</t>
  </si>
  <si>
    <t>Ponderador</t>
  </si>
  <si>
    <t>Código: F-01-P-1</t>
  </si>
  <si>
    <t>Versión: 01</t>
  </si>
  <si>
    <t>Fecha: 18/04/2018</t>
  </si>
  <si>
    <t>Elaboración de Actos Administrativos / Actos Administrativos Programados</t>
  </si>
  <si>
    <t xml:space="preserve">Revision de Planes de vinculación de flota aprobados / planes de vinculación de flota presentado por los operadores.
</t>
  </si>
  <si>
    <t>Número de estrategias de socialización implementadas/Número de estrategias programadas</t>
  </si>
  <si>
    <t>Diseño de Rutas reestructuradas / Diseño de Ruta programadas para restructuración fase 0</t>
  </si>
  <si>
    <t>Revision de los Planes de Servicio de Operación entregados por los AOST / Programacion de los Planes de Servicio</t>
  </si>
  <si>
    <t>Conformación de 2 AOST / AOST Programados</t>
  </si>
  <si>
    <t>Modelo Actualizado / Modelo Programado</t>
  </si>
  <si>
    <t>Cargo: Contratista de apoyo Coordinador de Operaciones.</t>
  </si>
  <si>
    <t>SEGUIMIENTO PLANES DE ACCION POR PROCESO</t>
  </si>
  <si>
    <t>MONITOREO, REVISIÓN Y SEGUIMIENTO- CONTROL INTERNO</t>
  </si>
  <si>
    <t>ACCIONES  30 DE JUNIO DE 2018 (II TRIMESTRE)</t>
  </si>
  <si>
    <t xml:space="preserve">  PESO DE LA ESTRATEGIA  PENDIENTE DE EJECUTAR </t>
  </si>
  <si>
    <t xml:space="preserve">META PENDIENTE </t>
  </si>
  <si>
    <t xml:space="preserve">CUMPLIMIENTO DE LA ESTRATEGIA </t>
  </si>
  <si>
    <t xml:space="preserve">OBSERVACIONES </t>
  </si>
  <si>
    <t xml:space="preserve">No cumple </t>
  </si>
  <si>
    <t>Está proyectado para el segundo semestre</t>
  </si>
  <si>
    <t xml:space="preserve">PENDIENTE </t>
  </si>
  <si>
    <t>ELABORACIÓN:  Patricia Bolaños</t>
  </si>
  <si>
    <t xml:space="preserve">EVALUACION </t>
  </si>
  <si>
    <t>FRANCIA ELENA BEDOYA VILLEGAS- Jefe Control Interno</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</si>
</sst>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409]dddd\,\ mmmm\ dd\,\ yyyy"/>
    <numFmt numFmtId="172" formatCode="[$-409]h:mm:ss\ AM/PM"/>
    <numFmt numFmtId="173" formatCode="0.0"/>
    <numFmt numFmtId="174" formatCode="_(&quot;$&quot;* #,##0.0_);_(&quot;$&quot;* \(#,##0.0\);_(&quot;$&quot;* &quot;-&quot;??_);_(@_)"/>
    <numFmt numFmtId="175" formatCode="_(&quot;$&quot;* #,##0_);_(&quot;$&quot;* \(#,##0\);_(&quot;$&quot;* &quot;-&quot;??_);_(@_)"/>
    <numFmt numFmtId="176" formatCode="0.0%"/>
    <numFmt numFmtId="177" formatCode="_(&quot;$&quot;* #,##0.0_);_(&quot;$&quot;* \(#,##0.0\);_(&quot;$&quot;* &quot;-&quot;_);_(@_)"/>
    <numFmt numFmtId="178" formatCode="_(&quot;$&quot;* #,##0.00_);_(&quot;$&quot;* \(#,##0.00\);_(&quot;$&quot;* &quot;-&quot;_);_(@_)"/>
  </numFmts>
  <fonts count="61">
    <font>
      <sz val="11"/>
      <color theme="1"/>
      <name val="Calibri"/>
      <family val="2"/>
    </font>
    <font>
      <sz val="11"/>
      <color indexed="8"/>
      <name val="Calibri"/>
      <family val="2"/>
    </font>
    <font>
      <b/>
      <sz val="8"/>
      <name val="Arial"/>
      <family val="2"/>
    </font>
    <font>
      <b/>
      <sz val="11"/>
      <color indexed="8"/>
      <name val="Arial"/>
      <family val="2"/>
    </font>
    <font>
      <sz val="8"/>
      <color indexed="8"/>
      <name val="Arial"/>
      <family val="2"/>
    </font>
    <font>
      <b/>
      <sz val="8"/>
      <color indexed="8"/>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b/>
      <sz val="8"/>
      <color indexed="9"/>
      <name val="Arial"/>
      <family val="2"/>
    </font>
    <font>
      <sz val="11"/>
      <color indexed="8"/>
      <name val="Arial"/>
      <family val="2"/>
    </font>
    <font>
      <sz val="8"/>
      <color indexed="9"/>
      <name val="Arial"/>
      <family val="2"/>
    </font>
    <font>
      <sz val="8"/>
      <color indexed="9"/>
      <name val="Calibri"/>
      <family val="2"/>
    </font>
    <font>
      <b/>
      <sz val="8"/>
      <color indexed="8"/>
      <name val="Calibri"/>
      <family val="2"/>
    </font>
    <font>
      <sz val="7"/>
      <color indexed="8"/>
      <name val="Arial"/>
      <family val="2"/>
    </font>
    <font>
      <sz val="6"/>
      <color indexed="8"/>
      <name val="Arial"/>
      <family val="2"/>
    </font>
    <font>
      <b/>
      <sz val="8"/>
      <name val="Calibri"/>
      <family val="2"/>
    </font>
    <font>
      <b/>
      <sz val="7"/>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sz val="8"/>
      <color theme="1"/>
      <name val="Arial"/>
      <family val="2"/>
    </font>
    <font>
      <b/>
      <sz val="8"/>
      <color theme="0"/>
      <name val="Arial"/>
      <family val="2"/>
    </font>
    <font>
      <sz val="11"/>
      <color theme="1"/>
      <name val="Arial"/>
      <family val="2"/>
    </font>
    <font>
      <sz val="8"/>
      <color theme="0"/>
      <name val="Arial"/>
      <family val="2"/>
    </font>
    <font>
      <sz val="8"/>
      <color theme="0"/>
      <name val="Calibri"/>
      <family val="2"/>
    </font>
    <font>
      <b/>
      <sz val="8"/>
      <color theme="1"/>
      <name val="Arial"/>
      <family val="2"/>
    </font>
    <font>
      <b/>
      <sz val="8"/>
      <color theme="1"/>
      <name val="Calibri"/>
      <family val="2"/>
    </font>
    <font>
      <sz val="7"/>
      <color theme="1"/>
      <name val="Arial"/>
      <family val="2"/>
    </font>
    <font>
      <sz val="6"/>
      <color theme="1"/>
      <name val="Arial"/>
      <family val="2"/>
    </font>
    <font>
      <b/>
      <sz val="7"/>
      <color theme="0"/>
      <name val="Arial"/>
      <family val="2"/>
    </font>
    <font>
      <sz val="8"/>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8" tint="-0.24997000396251678"/>
        <bgColor indexed="64"/>
      </patternFill>
    </fill>
    <fill>
      <patternFill patternType="solid">
        <fgColor theme="9" tint="-0.24997000396251678"/>
        <bgColor indexed="64"/>
      </patternFill>
    </fill>
    <fill>
      <patternFill patternType="solid">
        <fgColor rgb="FFFFFF00"/>
        <bgColor indexed="64"/>
      </patternFill>
    </fill>
    <fill>
      <patternFill patternType="solid">
        <fgColor rgb="FF92D050"/>
        <bgColor indexed="64"/>
      </patternFill>
    </fill>
    <fill>
      <patternFill patternType="solid">
        <fgColor rgb="FFFFFFFF"/>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top style="medium"/>
      <bottom/>
    </border>
    <border>
      <left style="thin"/>
      <right style="thin"/>
      <top style="thin"/>
      <bottom style="thin"/>
    </border>
    <border>
      <left style="thin"/>
      <right style="thin"/>
      <top>
        <color indexed="63"/>
      </top>
      <bottom style="thin"/>
    </border>
    <border>
      <left style="medium"/>
      <right style="medium"/>
      <top style="medium"/>
      <bottom/>
    </border>
    <border>
      <left>
        <color indexed="63"/>
      </left>
      <right>
        <color indexed="63"/>
      </right>
      <top style="thin"/>
      <bottom style="thin"/>
    </border>
    <border>
      <left/>
      <right style="thin"/>
      <top style="thin"/>
      <bottom style="thin"/>
    </border>
    <border>
      <left style="thin"/>
      <right style="thin"/>
      <top>
        <color indexed="63"/>
      </top>
      <bottom>
        <color indexed="63"/>
      </bottom>
    </border>
    <border>
      <left style="thin"/>
      <right style="thin"/>
      <top style="thin"/>
      <bottom>
        <color indexed="63"/>
      </bottom>
    </border>
    <border>
      <left/>
      <right/>
      <top/>
      <bottom style="thin"/>
    </border>
    <border>
      <left style="thin"/>
      <right/>
      <top style="thin"/>
      <bottom style="thin"/>
    </border>
    <border>
      <left style="thin"/>
      <right style="medium"/>
      <top style="medium"/>
      <bottom style="thin"/>
    </border>
    <border>
      <left style="thin"/>
      <right style="medium"/>
      <top style="thin"/>
      <bottom style="thin"/>
    </border>
    <border>
      <left style="thin"/>
      <right style="thin"/>
      <top style="medium"/>
      <bottom>
        <color indexed="63"/>
      </bottom>
    </border>
    <border>
      <left style="thin"/>
      <right style="thin"/>
      <top style="medium"/>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color indexed="63"/>
      </left>
      <right style="thin"/>
      <top style="medium"/>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47">
    <xf numFmtId="0" fontId="0" fillId="0" borderId="0" xfId="0" applyFont="1" applyAlignment="1">
      <alignment/>
    </xf>
    <xf numFmtId="0" fontId="49" fillId="0" borderId="0" xfId="0" applyFont="1" applyAlignment="1">
      <alignment/>
    </xf>
    <xf numFmtId="0" fontId="50" fillId="33" borderId="0" xfId="0" applyFont="1" applyFill="1" applyAlignment="1">
      <alignment/>
    </xf>
    <xf numFmtId="0" fontId="50" fillId="33" borderId="0" xfId="0" applyFont="1" applyFill="1" applyAlignment="1">
      <alignment wrapText="1"/>
    </xf>
    <xf numFmtId="0" fontId="50" fillId="33" borderId="0" xfId="0" applyFont="1" applyFill="1" applyAlignment="1">
      <alignment horizontal="left" vertical="top" wrapText="1"/>
    </xf>
    <xf numFmtId="0" fontId="50" fillId="33" borderId="0" xfId="0" applyFont="1" applyFill="1" applyAlignment="1">
      <alignment horizontal="center" vertical="center"/>
    </xf>
    <xf numFmtId="0" fontId="51" fillId="34" borderId="10" xfId="0" applyFont="1" applyFill="1" applyBorder="1" applyAlignment="1">
      <alignment horizontal="center" vertical="center"/>
    </xf>
    <xf numFmtId="0" fontId="51" fillId="33" borderId="0" xfId="0" applyFont="1" applyFill="1" applyBorder="1" applyAlignment="1">
      <alignment horizontal="left" vertical="center" wrapText="1"/>
    </xf>
    <xf numFmtId="0" fontId="51" fillId="33" borderId="0" xfId="0" applyFont="1" applyFill="1" applyBorder="1" applyAlignment="1">
      <alignment horizontal="center" vertical="center"/>
    </xf>
    <xf numFmtId="9" fontId="50" fillId="0" borderId="11" xfId="53" applyFont="1" applyFill="1" applyBorder="1" applyAlignment="1">
      <alignment horizontal="center" vertical="center" wrapText="1"/>
    </xf>
    <xf numFmtId="0" fontId="50" fillId="0" borderId="11" xfId="0" applyFont="1" applyFill="1" applyBorder="1" applyAlignment="1">
      <alignment horizontal="left" vertical="center" wrapText="1"/>
    </xf>
    <xf numFmtId="1" fontId="50" fillId="33" borderId="11" xfId="53" applyNumberFormat="1" applyFont="1" applyFill="1" applyBorder="1" applyAlignment="1">
      <alignment horizontal="center" vertical="center" wrapText="1"/>
    </xf>
    <xf numFmtId="0" fontId="49" fillId="0" borderId="11" xfId="0" applyFont="1" applyBorder="1" applyAlignment="1">
      <alignment/>
    </xf>
    <xf numFmtId="0" fontId="52" fillId="0" borderId="0" xfId="0" applyFont="1" applyBorder="1" applyAlignment="1">
      <alignment vertical="center" wrapText="1"/>
    </xf>
    <xf numFmtId="0" fontId="0" fillId="0" borderId="0" xfId="0" applyBorder="1" applyAlignment="1">
      <alignment/>
    </xf>
    <xf numFmtId="0" fontId="50" fillId="33" borderId="12"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1" xfId="0" applyFont="1" applyFill="1" applyBorder="1" applyAlignment="1">
      <alignment horizontal="left" vertical="center" wrapText="1"/>
    </xf>
    <xf numFmtId="0" fontId="2" fillId="33" borderId="13" xfId="0" applyFont="1" applyFill="1" applyBorder="1" applyAlignment="1">
      <alignment horizontal="center" vertical="center" wrapText="1"/>
    </xf>
    <xf numFmtId="0" fontId="51" fillId="33" borderId="0" xfId="0" applyFont="1" applyFill="1" applyBorder="1" applyAlignment="1">
      <alignment horizontal="center" vertical="center"/>
    </xf>
    <xf numFmtId="0" fontId="53" fillId="33" borderId="0" xfId="0" applyFont="1" applyFill="1" applyBorder="1" applyAlignment="1">
      <alignment horizontal="left" vertical="center" wrapText="1"/>
    </xf>
    <xf numFmtId="0" fontId="53" fillId="33" borderId="0" xfId="0" applyFont="1" applyFill="1" applyAlignment="1">
      <alignment/>
    </xf>
    <xf numFmtId="0" fontId="54" fillId="0" borderId="0" xfId="0" applyFont="1" applyAlignment="1">
      <alignment/>
    </xf>
    <xf numFmtId="0" fontId="51" fillId="35" borderId="11" xfId="0" applyFont="1" applyFill="1" applyBorder="1" applyAlignment="1">
      <alignment horizontal="center" vertical="center"/>
    </xf>
    <xf numFmtId="0" fontId="49" fillId="0" borderId="14" xfId="0" applyFont="1" applyBorder="1" applyAlignment="1">
      <alignment/>
    </xf>
    <xf numFmtId="0" fontId="50" fillId="33" borderId="14" xfId="0" applyFont="1" applyFill="1" applyBorder="1" applyAlignment="1">
      <alignment horizontal="center" vertical="center" wrapText="1"/>
    </xf>
    <xf numFmtId="0" fontId="49" fillId="0" borderId="14" xfId="0" applyFont="1" applyBorder="1" applyAlignment="1">
      <alignment horizontal="center" vertical="center"/>
    </xf>
    <xf numFmtId="1" fontId="49" fillId="0" borderId="14" xfId="0" applyNumberFormat="1" applyFont="1" applyBorder="1" applyAlignment="1">
      <alignment horizontal="center" vertical="center"/>
    </xf>
    <xf numFmtId="0" fontId="49" fillId="0" borderId="15" xfId="0" applyFont="1" applyBorder="1" applyAlignment="1">
      <alignment/>
    </xf>
    <xf numFmtId="9" fontId="55" fillId="36" borderId="11" xfId="53" applyFont="1" applyFill="1" applyBorder="1" applyAlignment="1">
      <alignment horizontal="center" vertical="center" wrapText="1"/>
    </xf>
    <xf numFmtId="0" fontId="56" fillId="36" borderId="11" xfId="0" applyFont="1" applyFill="1" applyBorder="1" applyAlignment="1">
      <alignment horizontal="center" vertical="center"/>
    </xf>
    <xf numFmtId="9" fontId="56" fillId="36" borderId="11" xfId="53" applyFont="1" applyFill="1" applyBorder="1" applyAlignment="1">
      <alignment horizontal="center" vertical="center"/>
    </xf>
    <xf numFmtId="1" fontId="50" fillId="0" borderId="11" xfId="0" applyNumberFormat="1"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1" xfId="0" applyFont="1" applyFill="1" applyBorder="1" applyAlignment="1">
      <alignment vertical="center"/>
    </xf>
    <xf numFmtId="9" fontId="50" fillId="0" borderId="11" xfId="53" applyFont="1" applyFill="1" applyBorder="1" applyAlignment="1">
      <alignment vertical="center"/>
    </xf>
    <xf numFmtId="0" fontId="50" fillId="0" borderId="11" xfId="0" applyFont="1" applyFill="1" applyBorder="1" applyAlignment="1">
      <alignment horizontal="center" vertical="center"/>
    </xf>
    <xf numFmtId="0" fontId="49" fillId="0" borderId="0" xfId="0" applyFont="1" applyFill="1" applyAlignment="1">
      <alignment/>
    </xf>
    <xf numFmtId="1" fontId="50" fillId="0" borderId="11" xfId="53" applyNumberFormat="1" applyFont="1" applyFill="1" applyBorder="1" applyAlignment="1">
      <alignment horizontal="center" vertical="center"/>
    </xf>
    <xf numFmtId="0" fontId="50" fillId="33" borderId="16" xfId="0" applyFont="1" applyFill="1" applyBorder="1" applyAlignment="1">
      <alignment horizontal="center" vertical="center" wrapText="1"/>
    </xf>
    <xf numFmtId="0" fontId="51" fillId="33" borderId="0" xfId="0" applyFont="1" applyFill="1" applyBorder="1" applyAlignment="1">
      <alignment horizontal="center" vertical="center"/>
    </xf>
    <xf numFmtId="0" fontId="50" fillId="0" borderId="11" xfId="0" applyFont="1" applyFill="1" applyBorder="1" applyAlignment="1">
      <alignment vertical="center" wrapText="1"/>
    </xf>
    <xf numFmtId="9" fontId="50" fillId="0" borderId="17" xfId="0" applyNumberFormat="1" applyFont="1" applyFill="1" applyBorder="1" applyAlignment="1">
      <alignment horizontal="center" vertical="center" wrapText="1"/>
    </xf>
    <xf numFmtId="9" fontId="50" fillId="0" borderId="11" xfId="53" applyFont="1" applyFill="1" applyBorder="1" applyAlignment="1">
      <alignment horizontal="center" vertical="center"/>
    </xf>
    <xf numFmtId="9" fontId="57" fillId="0" borderId="11" xfId="53" applyFont="1" applyFill="1" applyBorder="1" applyAlignment="1">
      <alignment horizontal="center" vertical="center"/>
    </xf>
    <xf numFmtId="0" fontId="50" fillId="0" borderId="12" xfId="0" applyFont="1" applyFill="1" applyBorder="1" applyAlignment="1">
      <alignment vertical="center" wrapText="1"/>
    </xf>
    <xf numFmtId="0" fontId="50" fillId="0" borderId="11" xfId="0" applyNumberFormat="1" applyFont="1" applyFill="1" applyBorder="1" applyAlignment="1">
      <alignment horizontal="center" vertical="center"/>
    </xf>
    <xf numFmtId="0" fontId="50" fillId="0" borderId="17" xfId="0" applyFont="1" applyFill="1" applyBorder="1" applyAlignment="1">
      <alignment vertical="center" wrapText="1"/>
    </xf>
    <xf numFmtId="1" fontId="50" fillId="0" borderId="11" xfId="53" applyNumberFormat="1" applyFont="1" applyFill="1" applyBorder="1" applyAlignment="1">
      <alignment horizontal="center" vertical="center" wrapText="1"/>
    </xf>
    <xf numFmtId="2" fontId="50" fillId="0" borderId="11" xfId="53" applyNumberFormat="1" applyFont="1" applyFill="1" applyBorder="1" applyAlignment="1">
      <alignment horizontal="center" vertical="center"/>
    </xf>
    <xf numFmtId="0" fontId="50" fillId="0" borderId="11" xfId="53" applyNumberFormat="1" applyFont="1" applyFill="1" applyBorder="1" applyAlignment="1">
      <alignment horizontal="center" vertical="center"/>
    </xf>
    <xf numFmtId="9" fontId="50" fillId="0" borderId="11" xfId="0" applyNumberFormat="1" applyFont="1" applyFill="1" applyBorder="1" applyAlignment="1">
      <alignment horizontal="center" vertical="center" wrapText="1"/>
    </xf>
    <xf numFmtId="9" fontId="58" fillId="0" borderId="11" xfId="53" applyFont="1" applyFill="1" applyBorder="1" applyAlignment="1">
      <alignment vertical="center"/>
    </xf>
    <xf numFmtId="176" fontId="50" fillId="0" borderId="11" xfId="53" applyNumberFormat="1" applyFont="1" applyFill="1" applyBorder="1" applyAlignment="1">
      <alignment horizontal="center" vertical="center"/>
    </xf>
    <xf numFmtId="168" fontId="50" fillId="0" borderId="11" xfId="50" applyFont="1" applyFill="1" applyBorder="1" applyAlignment="1">
      <alignment horizontal="center" vertical="center" wrapText="1"/>
    </xf>
    <xf numFmtId="168" fontId="50" fillId="0" borderId="17" xfId="50" applyFont="1" applyFill="1" applyBorder="1" applyAlignment="1">
      <alignment horizontal="center" vertical="center" wrapText="1"/>
    </xf>
    <xf numFmtId="175" fontId="49" fillId="0" borderId="0" xfId="49" applyNumberFormat="1" applyFont="1" applyFill="1" applyAlignment="1">
      <alignment horizontal="center" vertical="center"/>
    </xf>
    <xf numFmtId="0" fontId="50" fillId="0" borderId="17" xfId="0" applyFont="1" applyFill="1" applyBorder="1" applyAlignment="1">
      <alignment horizontal="center" vertical="center" wrapText="1"/>
    </xf>
    <xf numFmtId="170" fontId="50" fillId="0" borderId="11" xfId="47" applyNumberFormat="1" applyFont="1" applyFill="1" applyBorder="1" applyAlignment="1">
      <alignment vertical="center"/>
    </xf>
    <xf numFmtId="1" fontId="50" fillId="0" borderId="11" xfId="53" applyNumberFormat="1" applyFont="1" applyFill="1" applyBorder="1" applyAlignment="1">
      <alignment vertical="center"/>
    </xf>
    <xf numFmtId="0" fontId="50" fillId="0" borderId="12" xfId="0" applyFont="1" applyFill="1" applyBorder="1" applyAlignment="1">
      <alignment horizontal="center" vertical="center" wrapText="1"/>
    </xf>
    <xf numFmtId="0" fontId="50" fillId="0" borderId="18" xfId="0" applyFont="1" applyFill="1" applyBorder="1" applyAlignment="1">
      <alignment horizontal="center" vertical="center" wrapText="1"/>
    </xf>
    <xf numFmtId="9" fontId="50" fillId="0" borderId="14" xfId="53" applyFont="1" applyFill="1" applyBorder="1" applyAlignment="1">
      <alignment vertical="center"/>
    </xf>
    <xf numFmtId="9" fontId="50" fillId="0" borderId="0" xfId="53" applyFont="1" applyFill="1" applyBorder="1" applyAlignment="1">
      <alignment vertical="center"/>
    </xf>
    <xf numFmtId="178" fontId="50" fillId="0" borderId="11" xfId="50" applyNumberFormat="1" applyFont="1" applyFill="1" applyBorder="1" applyAlignment="1">
      <alignment horizontal="center" vertical="center" wrapText="1"/>
    </xf>
    <xf numFmtId="9" fontId="49" fillId="0" borderId="11" xfId="0" applyNumberFormat="1" applyFont="1" applyBorder="1" applyAlignment="1">
      <alignment horizontal="center" vertical="center"/>
    </xf>
    <xf numFmtId="0" fontId="49" fillId="36" borderId="0" xfId="0" applyFont="1" applyFill="1" applyAlignment="1">
      <alignment/>
    </xf>
    <xf numFmtId="0" fontId="49" fillId="0" borderId="11" xfId="0" applyNumberFormat="1" applyFont="1" applyBorder="1" applyAlignment="1">
      <alignment horizontal="center" vertical="center"/>
    </xf>
    <xf numFmtId="0" fontId="2" fillId="33" borderId="0"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0" fillId="0" borderId="18" xfId="0" applyFont="1" applyFill="1" applyBorder="1" applyAlignment="1">
      <alignment vertical="center"/>
    </xf>
    <xf numFmtId="9" fontId="50" fillId="0" borderId="18" xfId="53" applyFont="1" applyFill="1" applyBorder="1" applyAlignment="1">
      <alignment vertical="center"/>
    </xf>
    <xf numFmtId="0" fontId="49" fillId="0" borderId="11" xfId="0" applyFont="1" applyFill="1" applyBorder="1" applyAlignment="1">
      <alignment/>
    </xf>
    <xf numFmtId="9" fontId="49" fillId="0" borderId="11" xfId="53" applyFont="1" applyBorder="1" applyAlignment="1">
      <alignment horizontal="center" vertical="center"/>
    </xf>
    <xf numFmtId="178" fontId="49" fillId="0" borderId="11" xfId="0" applyNumberFormat="1" applyFont="1" applyFill="1" applyBorder="1" applyAlignment="1">
      <alignment horizontal="center" vertical="center"/>
    </xf>
    <xf numFmtId="0" fontId="31" fillId="14" borderId="11" xfId="0" applyFont="1" applyFill="1" applyBorder="1" applyAlignment="1">
      <alignment horizontal="center" wrapText="1"/>
    </xf>
    <xf numFmtId="9" fontId="49" fillId="0" borderId="11" xfId="0" applyNumberFormat="1" applyFont="1" applyBorder="1" applyAlignment="1">
      <alignment horizontal="center"/>
    </xf>
    <xf numFmtId="9" fontId="49" fillId="36" borderId="11" xfId="0" applyNumberFormat="1" applyFont="1" applyFill="1" applyBorder="1" applyAlignment="1">
      <alignment horizontal="center"/>
    </xf>
    <xf numFmtId="9" fontId="49" fillId="0" borderId="0" xfId="0" applyNumberFormat="1" applyFont="1" applyBorder="1" applyAlignment="1">
      <alignment horizontal="center"/>
    </xf>
    <xf numFmtId="1" fontId="49" fillId="0" borderId="11" xfId="53" applyNumberFormat="1" applyFont="1" applyBorder="1" applyAlignment="1">
      <alignment horizontal="center"/>
    </xf>
    <xf numFmtId="9" fontId="49" fillId="37" borderId="11" xfId="0" applyNumberFormat="1" applyFont="1" applyFill="1" applyBorder="1" applyAlignment="1">
      <alignment horizontal="center"/>
    </xf>
    <xf numFmtId="9" fontId="49" fillId="36" borderId="11" xfId="53" applyFont="1" applyFill="1" applyBorder="1" applyAlignment="1">
      <alignment horizontal="center"/>
    </xf>
    <xf numFmtId="9" fontId="50" fillId="33" borderId="11" xfId="53" applyFont="1" applyFill="1" applyBorder="1" applyAlignment="1">
      <alignment horizontal="center" vertical="center" wrapText="1"/>
    </xf>
    <xf numFmtId="0" fontId="50" fillId="33" borderId="11" xfId="53" applyNumberFormat="1" applyFont="1" applyFill="1" applyBorder="1" applyAlignment="1">
      <alignment horizontal="center" vertical="center" wrapText="1"/>
    </xf>
    <xf numFmtId="9" fontId="49" fillId="33" borderId="11" xfId="0" applyNumberFormat="1" applyFont="1" applyFill="1" applyBorder="1" applyAlignment="1">
      <alignment horizontal="center" vertical="center"/>
    </xf>
    <xf numFmtId="168" fontId="50" fillId="33" borderId="11" xfId="50" applyFont="1" applyFill="1" applyBorder="1" applyAlignment="1">
      <alignment vertical="center" wrapText="1"/>
    </xf>
    <xf numFmtId="168" fontId="50" fillId="33" borderId="11" xfId="50" applyFont="1" applyFill="1" applyBorder="1" applyAlignment="1">
      <alignment horizontal="center" vertical="center" wrapText="1"/>
    </xf>
    <xf numFmtId="0" fontId="50" fillId="33" borderId="11" xfId="0" applyFont="1" applyFill="1" applyBorder="1" applyAlignment="1">
      <alignment horizontal="center" vertical="center"/>
    </xf>
    <xf numFmtId="9" fontId="50" fillId="33" borderId="11" xfId="53" applyFont="1" applyFill="1" applyBorder="1" applyAlignment="1">
      <alignment horizontal="center" vertical="center"/>
    </xf>
    <xf numFmtId="0" fontId="57" fillId="33" borderId="11" xfId="53" applyNumberFormat="1" applyFont="1" applyFill="1" applyBorder="1" applyAlignment="1">
      <alignment horizontal="center" vertical="center"/>
    </xf>
    <xf numFmtId="9" fontId="49" fillId="33" borderId="11" xfId="0" applyNumberFormat="1" applyFont="1" applyFill="1" applyBorder="1" applyAlignment="1">
      <alignment horizontal="center"/>
    </xf>
    <xf numFmtId="1" fontId="49" fillId="33" borderId="11" xfId="53" applyNumberFormat="1" applyFont="1" applyFill="1" applyBorder="1" applyAlignment="1">
      <alignment horizontal="center"/>
    </xf>
    <xf numFmtId="0" fontId="49" fillId="33" borderId="11" xfId="0" applyFont="1" applyFill="1" applyBorder="1" applyAlignment="1">
      <alignment/>
    </xf>
    <xf numFmtId="0" fontId="49" fillId="33" borderId="0" xfId="0" applyFont="1" applyFill="1" applyAlignment="1">
      <alignment/>
    </xf>
    <xf numFmtId="9" fontId="49" fillId="0" borderId="11" xfId="53" applyFont="1" applyBorder="1" applyAlignment="1">
      <alignment horizontal="center"/>
    </xf>
    <xf numFmtId="0" fontId="50" fillId="36" borderId="15" xfId="0" applyFont="1" applyFill="1" applyBorder="1" applyAlignment="1">
      <alignment horizontal="center" vertical="center" wrapText="1"/>
    </xf>
    <xf numFmtId="0" fontId="52" fillId="0" borderId="11"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15" xfId="0" applyFont="1" applyBorder="1" applyAlignment="1">
      <alignment horizontal="center" vertical="center" wrapText="1"/>
    </xf>
    <xf numFmtId="0" fontId="50" fillId="0" borderId="17"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50" fillId="33" borderId="17" xfId="0" applyFont="1" applyFill="1" applyBorder="1" applyAlignment="1">
      <alignment horizontal="center" vertical="center" wrapText="1"/>
    </xf>
    <xf numFmtId="0" fontId="50" fillId="33" borderId="16"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51" fillId="34" borderId="20" xfId="0" applyFont="1" applyFill="1" applyBorder="1" applyAlignment="1">
      <alignment horizontal="center" vertical="center" wrapText="1"/>
    </xf>
    <xf numFmtId="0" fontId="51" fillId="34" borderId="21" xfId="0" applyFont="1" applyFill="1" applyBorder="1" applyAlignment="1">
      <alignment horizontal="center" vertical="center" wrapText="1"/>
    </xf>
    <xf numFmtId="0" fontId="50" fillId="0" borderId="17" xfId="0" applyFont="1" applyFill="1" applyBorder="1" applyAlignment="1">
      <alignment horizontal="left" vertical="center" wrapText="1"/>
    </xf>
    <xf numFmtId="0" fontId="50" fillId="0" borderId="12" xfId="0" applyFont="1" applyFill="1" applyBorder="1" applyAlignment="1">
      <alignment horizontal="left" vertical="center" wrapText="1"/>
    </xf>
    <xf numFmtId="168" fontId="50" fillId="0" borderId="17" xfId="50" applyFont="1" applyFill="1" applyBorder="1" applyAlignment="1">
      <alignment horizontal="center" vertical="center" wrapText="1"/>
    </xf>
    <xf numFmtId="168" fontId="50" fillId="0" borderId="16" xfId="50" applyFont="1" applyFill="1" applyBorder="1" applyAlignment="1">
      <alignment horizontal="center" vertical="center" wrapText="1"/>
    </xf>
    <xf numFmtId="168" fontId="50" fillId="0" borderId="12" xfId="50" applyFont="1" applyFill="1" applyBorder="1" applyAlignment="1">
      <alignment horizontal="center" vertical="center" wrapText="1"/>
    </xf>
    <xf numFmtId="0" fontId="59" fillId="34" borderId="22" xfId="0" applyFont="1" applyFill="1" applyBorder="1" applyAlignment="1">
      <alignment horizontal="center" vertical="center" wrapText="1"/>
    </xf>
    <xf numFmtId="0" fontId="59" fillId="34" borderId="12" xfId="0" applyFont="1" applyFill="1" applyBorder="1" applyAlignment="1">
      <alignment horizontal="center" vertical="center" wrapText="1"/>
    </xf>
    <xf numFmtId="0" fontId="51" fillId="34" borderId="23" xfId="0" applyFont="1" applyFill="1" applyBorder="1" applyAlignment="1">
      <alignment horizontal="center" vertical="center" wrapText="1"/>
    </xf>
    <xf numFmtId="0" fontId="51" fillId="34" borderId="11"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51" fillId="34" borderId="17" xfId="0" applyFont="1" applyFill="1" applyBorder="1" applyAlignment="1">
      <alignment horizontal="center" vertical="center" wrapText="1"/>
    </xf>
    <xf numFmtId="0" fontId="51" fillId="34" borderId="12" xfId="0" applyFont="1" applyFill="1" applyBorder="1" applyAlignment="1">
      <alignment horizontal="center" vertical="center" wrapText="1"/>
    </xf>
    <xf numFmtId="0" fontId="2" fillId="36" borderId="17" xfId="0" applyFont="1" applyFill="1" applyBorder="1" applyAlignment="1">
      <alignment horizontal="center" vertical="center" wrapText="1"/>
    </xf>
    <xf numFmtId="0" fontId="2" fillId="36" borderId="12" xfId="0" applyFont="1" applyFill="1" applyBorder="1" applyAlignment="1">
      <alignment horizontal="center" vertical="center" wrapText="1"/>
    </xf>
    <xf numFmtId="9" fontId="55" fillId="36" borderId="17" xfId="53" applyFont="1" applyFill="1" applyBorder="1" applyAlignment="1">
      <alignment horizontal="center" vertical="center" wrapText="1"/>
    </xf>
    <xf numFmtId="9" fontId="55" fillId="36" borderId="12" xfId="53" applyFont="1" applyFill="1" applyBorder="1" applyAlignment="1">
      <alignment horizontal="center" vertical="center" wrapText="1"/>
    </xf>
    <xf numFmtId="0" fontId="51" fillId="34" borderId="23" xfId="0" applyFont="1" applyFill="1" applyBorder="1" applyAlignment="1">
      <alignment horizontal="center" vertical="center"/>
    </xf>
    <xf numFmtId="0" fontId="51" fillId="34" borderId="11" xfId="0" applyFont="1" applyFill="1" applyBorder="1" applyAlignment="1">
      <alignment horizontal="center" vertical="center"/>
    </xf>
    <xf numFmtId="0" fontId="51" fillId="34" borderId="22" xfId="0" applyFont="1" applyFill="1" applyBorder="1" applyAlignment="1">
      <alignment horizontal="center" vertical="center" wrapText="1"/>
    </xf>
    <xf numFmtId="0" fontId="60" fillId="38" borderId="11" xfId="0" applyFont="1" applyFill="1" applyBorder="1" applyAlignment="1">
      <alignment horizontal="center"/>
    </xf>
    <xf numFmtId="0" fontId="50" fillId="33" borderId="24" xfId="0" applyFont="1" applyFill="1" applyBorder="1" applyAlignment="1">
      <alignment horizontal="center" vertical="center"/>
    </xf>
    <xf numFmtId="0" fontId="50" fillId="33" borderId="25" xfId="0" applyFont="1" applyFill="1" applyBorder="1" applyAlignment="1">
      <alignment horizontal="center" vertical="center"/>
    </xf>
    <xf numFmtId="0" fontId="50" fillId="33" borderId="26" xfId="0" applyFont="1" applyFill="1" applyBorder="1" applyAlignment="1">
      <alignment horizontal="center" vertical="center"/>
    </xf>
    <xf numFmtId="0" fontId="50" fillId="33" borderId="27" xfId="0" applyFont="1" applyFill="1" applyBorder="1" applyAlignment="1">
      <alignment horizontal="center" vertical="center"/>
    </xf>
    <xf numFmtId="0" fontId="50" fillId="33" borderId="18" xfId="0" applyFont="1" applyFill="1" applyBorder="1" applyAlignment="1">
      <alignment horizontal="center" vertical="center"/>
    </xf>
    <xf numFmtId="0" fontId="50" fillId="33" borderId="28" xfId="0" applyFont="1" applyFill="1" applyBorder="1" applyAlignment="1">
      <alignment horizontal="center" vertical="center"/>
    </xf>
    <xf numFmtId="0" fontId="6" fillId="33" borderId="11"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0" xfId="0" applyFont="1" applyFill="1" applyBorder="1" applyAlignment="1">
      <alignment horizontal="center" vertical="center" wrapText="1"/>
    </xf>
    <xf numFmtId="0" fontId="53" fillId="33" borderId="0" xfId="0" applyFont="1" applyFill="1" applyBorder="1" applyAlignment="1">
      <alignment horizontal="justify" vertical="top"/>
    </xf>
    <xf numFmtId="0" fontId="51" fillId="34" borderId="29" xfId="0" applyFont="1" applyFill="1" applyBorder="1" applyAlignment="1">
      <alignment horizontal="center" vertical="center" wrapText="1"/>
    </xf>
    <xf numFmtId="0" fontId="51" fillId="34" borderId="15" xfId="0" applyFont="1" applyFill="1" applyBorder="1" applyAlignment="1">
      <alignment horizontal="center" vertical="center" wrapText="1"/>
    </xf>
    <xf numFmtId="0" fontId="2" fillId="8" borderId="30" xfId="0" applyFont="1" applyFill="1" applyBorder="1" applyAlignment="1">
      <alignment horizontal="center" wrapText="1"/>
    </xf>
    <xf numFmtId="0" fontId="2" fillId="8" borderId="31" xfId="0" applyFont="1" applyFill="1"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50" fillId="33" borderId="11"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895350</xdr:colOff>
      <xdr:row>4</xdr:row>
      <xdr:rowOff>0</xdr:rowOff>
    </xdr:to>
    <xdr:pic>
      <xdr:nvPicPr>
        <xdr:cNvPr id="1" name="9 Imagen"/>
        <xdr:cNvPicPr preferRelativeResize="1">
          <a:picLocks noChangeAspect="1"/>
        </xdr:cNvPicPr>
      </xdr:nvPicPr>
      <xdr:blipFill>
        <a:blip r:embed="rId1"/>
        <a:stretch>
          <a:fillRect/>
        </a:stretch>
      </xdr:blipFill>
      <xdr:spPr>
        <a:xfrm>
          <a:off x="57150" y="0"/>
          <a:ext cx="38862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2"/>
  <sheetViews>
    <sheetView tabSelected="1" zoomScale="71" zoomScaleNormal="71" zoomScalePageLayoutView="0" workbookViewId="0" topLeftCell="B1">
      <pane ySplit="9" topLeftCell="A25" activePane="bottomLeft" state="frozen"/>
      <selection pane="topLeft" activeCell="F1" sqref="F1"/>
      <selection pane="bottomLeft" activeCell="J36" sqref="J36"/>
    </sheetView>
  </sheetViews>
  <sheetFormatPr defaultColWidth="11.421875" defaultRowHeight="15"/>
  <cols>
    <col min="1" max="4" width="11.421875" style="1" customWidth="1"/>
    <col min="5" max="5" width="22.7109375" style="1" customWidth="1"/>
    <col min="6" max="6" width="32.28125" style="1" customWidth="1"/>
    <col min="7" max="7" width="7.8515625" style="1" customWidth="1"/>
    <col min="8" max="8" width="8.57421875" style="1" customWidth="1"/>
    <col min="9" max="9" width="13.421875" style="1" customWidth="1"/>
    <col min="10" max="10" width="13.7109375" style="1" customWidth="1"/>
    <col min="11" max="11" width="9.57421875" style="1" customWidth="1"/>
    <col min="12" max="12" width="12.421875" style="1" customWidth="1"/>
    <col min="13" max="13" width="7.57421875" style="1" customWidth="1"/>
    <col min="14" max="14" width="7.00390625" style="1" customWidth="1"/>
    <col min="15" max="15" width="13.28125" style="1" customWidth="1"/>
    <col min="16" max="16" width="11.00390625" style="1" customWidth="1"/>
    <col min="17" max="17" width="3.7109375" style="1" customWidth="1"/>
    <col min="18" max="18" width="5.421875" style="1" customWidth="1"/>
    <col min="19" max="22" width="4.7109375" style="1" customWidth="1"/>
    <col min="23" max="24" width="5.140625" style="1" customWidth="1"/>
    <col min="25" max="28" width="4.421875" style="1" customWidth="1"/>
    <col min="29" max="29" width="33.421875" style="1" customWidth="1"/>
    <col min="30" max="30" width="15.7109375" style="1" customWidth="1"/>
    <col min="31" max="31" width="12.421875" style="1" customWidth="1"/>
    <col min="32" max="32" width="13.7109375" style="1" customWidth="1"/>
    <col min="33" max="33" width="15.28125" style="1" customWidth="1"/>
    <col min="34" max="16384" width="11.421875" style="1" customWidth="1"/>
  </cols>
  <sheetData>
    <row r="1" spans="1:29" ht="11.25">
      <c r="A1" s="146"/>
      <c r="B1" s="146"/>
      <c r="C1" s="146"/>
      <c r="D1" s="146"/>
      <c r="E1" s="146"/>
      <c r="F1" s="130" t="s">
        <v>0</v>
      </c>
      <c r="G1" s="131"/>
      <c r="H1" s="131"/>
      <c r="I1" s="131"/>
      <c r="J1" s="131"/>
      <c r="K1" s="131"/>
      <c r="L1" s="131"/>
      <c r="M1" s="131"/>
      <c r="N1" s="131"/>
      <c r="O1" s="131"/>
      <c r="P1" s="131"/>
      <c r="Q1" s="131"/>
      <c r="R1" s="131"/>
      <c r="S1" s="131"/>
      <c r="T1" s="131"/>
      <c r="U1" s="131"/>
      <c r="V1" s="131"/>
      <c r="W1" s="131"/>
      <c r="X1" s="131"/>
      <c r="Y1" s="131"/>
      <c r="Z1" s="131"/>
      <c r="AA1" s="132"/>
      <c r="AB1" s="129" t="s">
        <v>114</v>
      </c>
      <c r="AC1" s="129"/>
    </row>
    <row r="2" spans="1:29" ht="11.25">
      <c r="A2" s="146"/>
      <c r="B2" s="146"/>
      <c r="C2" s="146"/>
      <c r="D2" s="146"/>
      <c r="E2" s="146"/>
      <c r="F2" s="133"/>
      <c r="G2" s="134"/>
      <c r="H2" s="134"/>
      <c r="I2" s="134"/>
      <c r="J2" s="134"/>
      <c r="K2" s="134"/>
      <c r="L2" s="134"/>
      <c r="M2" s="134"/>
      <c r="N2" s="134"/>
      <c r="O2" s="134"/>
      <c r="P2" s="134"/>
      <c r="Q2" s="134"/>
      <c r="R2" s="134"/>
      <c r="S2" s="134"/>
      <c r="T2" s="134"/>
      <c r="U2" s="134"/>
      <c r="V2" s="134"/>
      <c r="W2" s="134"/>
      <c r="X2" s="134"/>
      <c r="Y2" s="134"/>
      <c r="Z2" s="134"/>
      <c r="AA2" s="135"/>
      <c r="AB2" s="129" t="s">
        <v>115</v>
      </c>
      <c r="AC2" s="129"/>
    </row>
    <row r="3" spans="1:29" ht="11.25" customHeight="1">
      <c r="A3" s="146"/>
      <c r="B3" s="146"/>
      <c r="C3" s="146"/>
      <c r="D3" s="146"/>
      <c r="E3" s="146"/>
      <c r="F3" s="130" t="s">
        <v>1</v>
      </c>
      <c r="G3" s="131"/>
      <c r="H3" s="131"/>
      <c r="I3" s="131"/>
      <c r="J3" s="131"/>
      <c r="K3" s="131"/>
      <c r="L3" s="131"/>
      <c r="M3" s="131"/>
      <c r="N3" s="131"/>
      <c r="O3" s="131"/>
      <c r="P3" s="131"/>
      <c r="Q3" s="131"/>
      <c r="R3" s="131"/>
      <c r="S3" s="131"/>
      <c r="T3" s="131"/>
      <c r="U3" s="131"/>
      <c r="V3" s="131"/>
      <c r="W3" s="131"/>
      <c r="X3" s="131"/>
      <c r="Y3" s="131"/>
      <c r="Z3" s="131"/>
      <c r="AA3" s="132"/>
      <c r="AB3" s="129" t="s">
        <v>116</v>
      </c>
      <c r="AC3" s="129"/>
    </row>
    <row r="4" spans="1:29" ht="12" thickBot="1">
      <c r="A4" s="146"/>
      <c r="B4" s="146"/>
      <c r="C4" s="146"/>
      <c r="D4" s="146"/>
      <c r="E4" s="146"/>
      <c r="F4" s="133"/>
      <c r="G4" s="134"/>
      <c r="H4" s="134"/>
      <c r="I4" s="134"/>
      <c r="J4" s="134"/>
      <c r="K4" s="134"/>
      <c r="L4" s="134"/>
      <c r="M4" s="134"/>
      <c r="N4" s="134"/>
      <c r="O4" s="134"/>
      <c r="P4" s="134"/>
      <c r="Q4" s="134"/>
      <c r="R4" s="134"/>
      <c r="S4" s="134"/>
      <c r="T4" s="134"/>
      <c r="U4" s="134"/>
      <c r="V4" s="134"/>
      <c r="W4" s="134"/>
      <c r="X4" s="134"/>
      <c r="Y4" s="134"/>
      <c r="Z4" s="134"/>
      <c r="AA4" s="135"/>
      <c r="AB4" s="129" t="s">
        <v>2</v>
      </c>
      <c r="AC4" s="129"/>
    </row>
    <row r="5" spans="1:33" ht="15.75" thickBot="1">
      <c r="A5" s="2"/>
      <c r="B5" s="2"/>
      <c r="C5" s="3"/>
      <c r="D5" s="3"/>
      <c r="E5" s="3"/>
      <c r="F5" s="4"/>
      <c r="G5" s="5"/>
      <c r="H5" s="5"/>
      <c r="I5" s="5"/>
      <c r="J5" s="5"/>
      <c r="K5" s="5"/>
      <c r="L5" s="2"/>
      <c r="M5" s="2"/>
      <c r="N5" s="2"/>
      <c r="O5" s="2"/>
      <c r="P5" s="2"/>
      <c r="Q5" s="2"/>
      <c r="R5" s="2"/>
      <c r="S5" s="2"/>
      <c r="T5" s="2"/>
      <c r="U5" s="2"/>
      <c r="V5" s="2"/>
      <c r="W5" s="2"/>
      <c r="X5" s="2"/>
      <c r="Y5" s="2"/>
      <c r="Z5" s="2"/>
      <c r="AA5" s="2"/>
      <c r="AB5" s="2"/>
      <c r="AC5" s="2"/>
      <c r="AD5" s="142" t="s">
        <v>125</v>
      </c>
      <c r="AE5" s="143"/>
      <c r="AF5" s="144"/>
      <c r="AG5" s="145"/>
    </row>
    <row r="6" spans="1:33" ht="15.75" thickBot="1">
      <c r="A6" s="2"/>
      <c r="B6" s="2"/>
      <c r="C6" s="3"/>
      <c r="D6" s="3"/>
      <c r="E6" s="3"/>
      <c r="F6" s="4"/>
      <c r="G6" s="5"/>
      <c r="H6" s="5"/>
      <c r="I6" s="5"/>
      <c r="J6" s="5"/>
      <c r="K6" s="5"/>
      <c r="L6" s="2"/>
      <c r="M6" s="2"/>
      <c r="N6" s="2"/>
      <c r="O6" s="2"/>
      <c r="P6" s="2"/>
      <c r="Q6" s="2"/>
      <c r="R6" s="2"/>
      <c r="S6" s="2"/>
      <c r="T6" s="2"/>
      <c r="U6" s="2"/>
      <c r="V6" s="2"/>
      <c r="W6" s="2"/>
      <c r="X6" s="2"/>
      <c r="Y6" s="2"/>
      <c r="Z6" s="2"/>
      <c r="AA6" s="2"/>
      <c r="AB6" s="2"/>
      <c r="AC6" s="2"/>
      <c r="AD6" s="142" t="s">
        <v>126</v>
      </c>
      <c r="AE6" s="143"/>
      <c r="AF6" s="144"/>
      <c r="AG6" s="145"/>
    </row>
    <row r="7" spans="1:33" s="22" customFormat="1" ht="15.75" thickBot="1">
      <c r="A7" s="136" t="s">
        <v>3</v>
      </c>
      <c r="B7" s="6" t="s">
        <v>4</v>
      </c>
      <c r="C7" s="18">
        <v>2018</v>
      </c>
      <c r="D7" s="68"/>
      <c r="E7" s="7"/>
      <c r="F7" s="137"/>
      <c r="G7" s="137"/>
      <c r="H7" s="8"/>
      <c r="I7" s="8"/>
      <c r="J7" s="40"/>
      <c r="K7" s="19"/>
      <c r="L7" s="20"/>
      <c r="M7" s="20"/>
      <c r="N7" s="20"/>
      <c r="O7" s="20"/>
      <c r="P7" s="20"/>
      <c r="Q7" s="138"/>
      <c r="R7" s="138"/>
      <c r="S7" s="139"/>
      <c r="T7" s="139"/>
      <c r="U7" s="139"/>
      <c r="V7" s="139"/>
      <c r="W7" s="139"/>
      <c r="X7" s="21"/>
      <c r="Y7" s="21"/>
      <c r="Z7" s="21"/>
      <c r="AA7" s="21"/>
      <c r="AB7" s="21"/>
      <c r="AC7" s="21"/>
      <c r="AD7" s="142" t="s">
        <v>125</v>
      </c>
      <c r="AE7" s="143"/>
      <c r="AF7" s="144"/>
      <c r="AG7" s="145"/>
    </row>
    <row r="8" spans="1:33" s="22" customFormat="1" ht="16.5" customHeight="1" thickBot="1">
      <c r="A8" s="136"/>
      <c r="B8" s="140" t="s">
        <v>5</v>
      </c>
      <c r="C8" s="117" t="s">
        <v>6</v>
      </c>
      <c r="D8" s="128" t="s">
        <v>12</v>
      </c>
      <c r="E8" s="117" t="s">
        <v>7</v>
      </c>
      <c r="F8" s="117" t="s">
        <v>8</v>
      </c>
      <c r="G8" s="126" t="s">
        <v>9</v>
      </c>
      <c r="H8" s="117" t="s">
        <v>10</v>
      </c>
      <c r="I8" s="117" t="s">
        <v>11</v>
      </c>
      <c r="J8" s="115" t="s">
        <v>112</v>
      </c>
      <c r="K8" s="119" t="s">
        <v>78</v>
      </c>
      <c r="L8" s="118" t="s">
        <v>13</v>
      </c>
      <c r="M8" s="118" t="s">
        <v>14</v>
      </c>
      <c r="N8" s="120" t="s">
        <v>74</v>
      </c>
      <c r="O8" s="119" t="s">
        <v>78</v>
      </c>
      <c r="P8" s="117" t="s">
        <v>15</v>
      </c>
      <c r="Q8" s="126" t="s">
        <v>16</v>
      </c>
      <c r="R8" s="126"/>
      <c r="S8" s="126"/>
      <c r="T8" s="126"/>
      <c r="U8" s="126"/>
      <c r="V8" s="126"/>
      <c r="W8" s="126"/>
      <c r="X8" s="126"/>
      <c r="Y8" s="126"/>
      <c r="Z8" s="126"/>
      <c r="AA8" s="126"/>
      <c r="AB8" s="126"/>
      <c r="AC8" s="108" t="s">
        <v>17</v>
      </c>
      <c r="AD8" s="142" t="s">
        <v>127</v>
      </c>
      <c r="AE8" s="143"/>
      <c r="AF8" s="144"/>
      <c r="AG8" s="145"/>
    </row>
    <row r="9" spans="1:33" s="22" customFormat="1" ht="43.5" customHeight="1">
      <c r="A9" s="136"/>
      <c r="B9" s="141"/>
      <c r="C9" s="118"/>
      <c r="D9" s="121"/>
      <c r="E9" s="118"/>
      <c r="F9" s="118"/>
      <c r="G9" s="127"/>
      <c r="H9" s="118"/>
      <c r="I9" s="118"/>
      <c r="J9" s="116"/>
      <c r="K9" s="119"/>
      <c r="L9" s="118"/>
      <c r="M9" s="118"/>
      <c r="N9" s="121"/>
      <c r="O9" s="119"/>
      <c r="P9" s="118"/>
      <c r="Q9" s="23" t="s">
        <v>18</v>
      </c>
      <c r="R9" s="23" t="s">
        <v>19</v>
      </c>
      <c r="S9" s="23" t="s">
        <v>20</v>
      </c>
      <c r="T9" s="23" t="s">
        <v>21</v>
      </c>
      <c r="U9" s="23" t="s">
        <v>20</v>
      </c>
      <c r="V9" s="23" t="s">
        <v>22</v>
      </c>
      <c r="W9" s="23" t="s">
        <v>22</v>
      </c>
      <c r="X9" s="23" t="s">
        <v>21</v>
      </c>
      <c r="Y9" s="23" t="s">
        <v>23</v>
      </c>
      <c r="Z9" s="23" t="s">
        <v>24</v>
      </c>
      <c r="AA9" s="23" t="s">
        <v>25</v>
      </c>
      <c r="AB9" s="23" t="s">
        <v>26</v>
      </c>
      <c r="AC9" s="109"/>
      <c r="AD9" s="75" t="s">
        <v>128</v>
      </c>
      <c r="AE9" s="75" t="s">
        <v>129</v>
      </c>
      <c r="AF9" s="75" t="s">
        <v>130</v>
      </c>
      <c r="AG9" s="75" t="s">
        <v>131</v>
      </c>
    </row>
    <row r="10" spans="1:33" ht="111" customHeight="1">
      <c r="A10" s="104">
        <v>4</v>
      </c>
      <c r="B10" s="104" t="s">
        <v>27</v>
      </c>
      <c r="C10" s="104" t="s">
        <v>66</v>
      </c>
      <c r="D10" s="9">
        <v>0.33</v>
      </c>
      <c r="E10" s="110" t="s">
        <v>28</v>
      </c>
      <c r="F10" s="10" t="s">
        <v>29</v>
      </c>
      <c r="G10" s="42">
        <v>1</v>
      </c>
      <c r="H10" s="100" t="s">
        <v>30</v>
      </c>
      <c r="I10" s="33" t="s">
        <v>31</v>
      </c>
      <c r="J10" s="9">
        <f aca="true" t="shared" si="0" ref="J10:J26">+(K10/G10)*D10</f>
        <v>0.264</v>
      </c>
      <c r="K10" s="65">
        <f>+SUM(Q10:V10)</f>
        <v>0.7999999999999999</v>
      </c>
      <c r="L10" s="112">
        <v>513</v>
      </c>
      <c r="M10" s="112"/>
      <c r="N10" s="112">
        <f>+SUM(L10:M22)</f>
        <v>513</v>
      </c>
      <c r="O10" s="112">
        <v>281</v>
      </c>
      <c r="P10" s="100" t="s">
        <v>32</v>
      </c>
      <c r="Q10" s="43"/>
      <c r="R10" s="44">
        <v>0.2</v>
      </c>
      <c r="S10" s="44">
        <v>0.3</v>
      </c>
      <c r="T10" s="44">
        <v>0.1</v>
      </c>
      <c r="U10" s="44">
        <v>0.1</v>
      </c>
      <c r="V10" s="44">
        <v>0.1</v>
      </c>
      <c r="W10" s="44">
        <v>0.1</v>
      </c>
      <c r="X10" s="44">
        <v>0.1</v>
      </c>
      <c r="Y10" s="43"/>
      <c r="Z10" s="43"/>
      <c r="AA10" s="43"/>
      <c r="AB10" s="43"/>
      <c r="AC10" s="41" t="s">
        <v>91</v>
      </c>
      <c r="AD10" s="77">
        <f>D10-J10</f>
        <v>0.066</v>
      </c>
      <c r="AE10" s="76">
        <f>G10-K10</f>
        <v>0.20000000000000007</v>
      </c>
      <c r="AF10" s="12"/>
      <c r="AG10" s="12"/>
    </row>
    <row r="11" spans="1:33" ht="56.25">
      <c r="A11" s="105"/>
      <c r="B11" s="105"/>
      <c r="C11" s="105"/>
      <c r="D11" s="9">
        <v>0.027777777777777776</v>
      </c>
      <c r="E11" s="111"/>
      <c r="F11" s="10" t="s">
        <v>79</v>
      </c>
      <c r="G11" s="42">
        <v>1</v>
      </c>
      <c r="H11" s="101"/>
      <c r="I11" s="33" t="s">
        <v>80</v>
      </c>
      <c r="J11" s="9">
        <f t="shared" si="0"/>
        <v>0.027777777777777776</v>
      </c>
      <c r="K11" s="65">
        <f aca="true" t="shared" si="1" ref="K11:K26">+SUM(Q11:V11)</f>
        <v>1</v>
      </c>
      <c r="L11" s="113"/>
      <c r="M11" s="113"/>
      <c r="N11" s="113"/>
      <c r="O11" s="113"/>
      <c r="P11" s="101"/>
      <c r="Q11" s="35"/>
      <c r="R11" s="44">
        <v>0.5</v>
      </c>
      <c r="S11" s="44">
        <v>0.5</v>
      </c>
      <c r="T11" s="44"/>
      <c r="U11" s="35"/>
      <c r="V11" s="35"/>
      <c r="W11" s="35"/>
      <c r="X11" s="35"/>
      <c r="Y11" s="35"/>
      <c r="Z11" s="35"/>
      <c r="AA11" s="35"/>
      <c r="AB11" s="35"/>
      <c r="AC11" s="45" t="s">
        <v>92</v>
      </c>
      <c r="AD11" s="80">
        <f aca="true" t="shared" si="2" ref="AD11:AD26">D11-J11</f>
        <v>0</v>
      </c>
      <c r="AE11" s="76">
        <f aca="true" t="shared" si="3" ref="AE11:AE26">G11-K11</f>
        <v>0</v>
      </c>
      <c r="AF11" s="12"/>
      <c r="AG11" s="12"/>
    </row>
    <row r="12" spans="1:33" ht="204.75" customHeight="1">
      <c r="A12" s="105"/>
      <c r="B12" s="105"/>
      <c r="C12" s="105"/>
      <c r="D12" s="9">
        <v>0.027777777777777776</v>
      </c>
      <c r="E12" s="10" t="s">
        <v>81</v>
      </c>
      <c r="F12" s="10" t="s">
        <v>82</v>
      </c>
      <c r="G12" s="32">
        <v>8</v>
      </c>
      <c r="H12" s="33" t="s">
        <v>37</v>
      </c>
      <c r="I12" s="33" t="s">
        <v>117</v>
      </c>
      <c r="J12" s="9">
        <f t="shared" si="0"/>
        <v>0.027777777777777776</v>
      </c>
      <c r="K12" s="67">
        <f t="shared" si="1"/>
        <v>8</v>
      </c>
      <c r="L12" s="113"/>
      <c r="M12" s="113"/>
      <c r="N12" s="113"/>
      <c r="O12" s="113"/>
      <c r="P12" s="33" t="s">
        <v>32</v>
      </c>
      <c r="Q12" s="34">
        <v>2</v>
      </c>
      <c r="R12" s="34">
        <v>2</v>
      </c>
      <c r="S12" s="34">
        <v>1</v>
      </c>
      <c r="T12" s="34">
        <v>1</v>
      </c>
      <c r="U12" s="34">
        <v>1</v>
      </c>
      <c r="V12" s="34">
        <v>1</v>
      </c>
      <c r="W12" s="34"/>
      <c r="X12" s="34"/>
      <c r="Y12" s="34"/>
      <c r="Z12" s="34"/>
      <c r="AA12" s="34"/>
      <c r="AB12" s="34"/>
      <c r="AC12" s="41" t="s">
        <v>93</v>
      </c>
      <c r="AD12" s="80">
        <f t="shared" si="2"/>
        <v>0</v>
      </c>
      <c r="AE12" s="76">
        <f>G12-K12</f>
        <v>0</v>
      </c>
      <c r="AF12" s="12"/>
      <c r="AG12" s="12"/>
    </row>
    <row r="13" spans="1:33" ht="100.5" customHeight="1">
      <c r="A13" s="105"/>
      <c r="B13" s="105"/>
      <c r="C13" s="105"/>
      <c r="D13" s="9">
        <v>0.027777777777777776</v>
      </c>
      <c r="E13" s="10" t="s">
        <v>84</v>
      </c>
      <c r="F13" s="10" t="s">
        <v>83</v>
      </c>
      <c r="G13" s="46">
        <v>2</v>
      </c>
      <c r="H13" s="33" t="s">
        <v>37</v>
      </c>
      <c r="I13" s="33" t="s">
        <v>118</v>
      </c>
      <c r="J13" s="9">
        <f t="shared" si="0"/>
        <v>0.013888888888888888</v>
      </c>
      <c r="K13" s="67">
        <f t="shared" si="1"/>
        <v>1</v>
      </c>
      <c r="L13" s="113"/>
      <c r="M13" s="113"/>
      <c r="N13" s="113"/>
      <c r="O13" s="113"/>
      <c r="P13" s="33" t="s">
        <v>35</v>
      </c>
      <c r="Q13" s="34"/>
      <c r="R13" s="34"/>
      <c r="S13" s="38">
        <v>1</v>
      </c>
      <c r="T13" s="36"/>
      <c r="U13" s="34"/>
      <c r="V13" s="34"/>
      <c r="W13" s="34"/>
      <c r="X13" s="38">
        <v>1</v>
      </c>
      <c r="Y13" s="34"/>
      <c r="Z13" s="35"/>
      <c r="AA13" s="34"/>
      <c r="AB13" s="35"/>
      <c r="AC13" s="41" t="s">
        <v>103</v>
      </c>
      <c r="AD13" s="77">
        <f t="shared" si="2"/>
        <v>0.013888888888888888</v>
      </c>
      <c r="AE13" s="79">
        <f>G13-K13</f>
        <v>1</v>
      </c>
      <c r="AF13" s="12"/>
      <c r="AG13" s="12"/>
    </row>
    <row r="14" spans="1:33" ht="84.75" customHeight="1">
      <c r="A14" s="105"/>
      <c r="B14" s="105"/>
      <c r="C14" s="105"/>
      <c r="D14" s="9">
        <v>0.027777777777777776</v>
      </c>
      <c r="E14" s="47" t="s">
        <v>77</v>
      </c>
      <c r="F14" s="10" t="s">
        <v>85</v>
      </c>
      <c r="G14" s="48">
        <v>100</v>
      </c>
      <c r="H14" s="33" t="s">
        <v>30</v>
      </c>
      <c r="I14" s="33" t="s">
        <v>119</v>
      </c>
      <c r="J14" s="9">
        <f t="shared" si="0"/>
        <v>0.013888888888888888</v>
      </c>
      <c r="K14" s="67">
        <f>+SUM(Q14:V14)</f>
        <v>50</v>
      </c>
      <c r="L14" s="113"/>
      <c r="M14" s="113"/>
      <c r="N14" s="113"/>
      <c r="O14" s="113"/>
      <c r="P14" s="33" t="s">
        <v>87</v>
      </c>
      <c r="Q14" s="36"/>
      <c r="R14" s="38">
        <f>+$G$14/10</f>
        <v>10</v>
      </c>
      <c r="S14" s="38">
        <f aca="true" t="shared" si="4" ref="S14:AB14">+$G$14/10</f>
        <v>10</v>
      </c>
      <c r="T14" s="38">
        <f t="shared" si="4"/>
        <v>10</v>
      </c>
      <c r="U14" s="38">
        <f t="shared" si="4"/>
        <v>10</v>
      </c>
      <c r="V14" s="38">
        <f t="shared" si="4"/>
        <v>10</v>
      </c>
      <c r="W14" s="43"/>
      <c r="X14" s="38">
        <f t="shared" si="4"/>
        <v>10</v>
      </c>
      <c r="Y14" s="38">
        <f t="shared" si="4"/>
        <v>10</v>
      </c>
      <c r="Z14" s="38">
        <f t="shared" si="4"/>
        <v>10</v>
      </c>
      <c r="AA14" s="38">
        <f t="shared" si="4"/>
        <v>10</v>
      </c>
      <c r="AB14" s="38">
        <f t="shared" si="4"/>
        <v>10</v>
      </c>
      <c r="AC14" s="41" t="s">
        <v>94</v>
      </c>
      <c r="AD14" s="81">
        <f>D14-J14</f>
        <v>0.013888888888888888</v>
      </c>
      <c r="AE14" s="79">
        <f>G14-50</f>
        <v>50</v>
      </c>
      <c r="AF14" s="12"/>
      <c r="AG14" s="12"/>
    </row>
    <row r="15" spans="1:33" ht="76.5" customHeight="1">
      <c r="A15" s="105"/>
      <c r="B15" s="105"/>
      <c r="C15" s="105"/>
      <c r="D15" s="9">
        <v>0.027777777777777776</v>
      </c>
      <c r="E15" s="100" t="s">
        <v>55</v>
      </c>
      <c r="F15" s="10" t="s">
        <v>75</v>
      </c>
      <c r="G15" s="48">
        <v>1</v>
      </c>
      <c r="H15" s="33" t="s">
        <v>37</v>
      </c>
      <c r="I15" s="69" t="s">
        <v>120</v>
      </c>
      <c r="J15" s="9">
        <f t="shared" si="0"/>
        <v>0.027777777777777776</v>
      </c>
      <c r="K15" s="67">
        <f t="shared" si="1"/>
        <v>1</v>
      </c>
      <c r="L15" s="113"/>
      <c r="M15" s="113"/>
      <c r="N15" s="113"/>
      <c r="O15" s="113"/>
      <c r="P15" s="33" t="s">
        <v>87</v>
      </c>
      <c r="Q15" s="36"/>
      <c r="R15" s="49"/>
      <c r="S15" s="49"/>
      <c r="T15" s="49"/>
      <c r="U15" s="49"/>
      <c r="V15" s="38">
        <v>1</v>
      </c>
      <c r="W15" s="43"/>
      <c r="X15" s="49"/>
      <c r="Y15" s="49"/>
      <c r="Z15" s="49"/>
      <c r="AA15" s="49"/>
      <c r="AB15" s="49"/>
      <c r="AC15" s="41" t="s">
        <v>95</v>
      </c>
      <c r="AD15" s="80">
        <f t="shared" si="2"/>
        <v>0</v>
      </c>
      <c r="AE15" s="79">
        <f t="shared" si="3"/>
        <v>0</v>
      </c>
      <c r="AF15" s="12"/>
      <c r="AG15" s="12"/>
    </row>
    <row r="16" spans="1:33" s="37" customFormat="1" ht="61.5" customHeight="1">
      <c r="A16" s="105"/>
      <c r="B16" s="105"/>
      <c r="C16" s="106"/>
      <c r="D16" s="9">
        <v>0.027777777777777776</v>
      </c>
      <c r="E16" s="101"/>
      <c r="F16" s="10" t="s">
        <v>88</v>
      </c>
      <c r="G16" s="48">
        <v>2</v>
      </c>
      <c r="H16" s="33" t="s">
        <v>52</v>
      </c>
      <c r="I16" s="69" t="s">
        <v>121</v>
      </c>
      <c r="J16" s="9">
        <f t="shared" si="0"/>
        <v>0</v>
      </c>
      <c r="K16" s="65">
        <f t="shared" si="1"/>
        <v>0</v>
      </c>
      <c r="L16" s="113"/>
      <c r="M16" s="113"/>
      <c r="N16" s="113"/>
      <c r="O16" s="113"/>
      <c r="P16" s="33" t="s">
        <v>87</v>
      </c>
      <c r="Q16" s="36"/>
      <c r="R16" s="49"/>
      <c r="S16" s="49"/>
      <c r="T16" s="49"/>
      <c r="U16" s="49"/>
      <c r="V16" s="49"/>
      <c r="W16" s="50">
        <v>2</v>
      </c>
      <c r="X16" s="49"/>
      <c r="Y16" s="49"/>
      <c r="Z16" s="49"/>
      <c r="AA16" s="49"/>
      <c r="AB16" s="49"/>
      <c r="AC16" s="41" t="s">
        <v>96</v>
      </c>
      <c r="AD16" s="77">
        <f t="shared" si="2"/>
        <v>0.027777777777777776</v>
      </c>
      <c r="AE16" s="79">
        <f t="shared" si="3"/>
        <v>2</v>
      </c>
      <c r="AF16" s="72" t="s">
        <v>132</v>
      </c>
      <c r="AG16" s="41" t="s">
        <v>133</v>
      </c>
    </row>
    <row r="17" spans="1:33" s="37" customFormat="1" ht="75" customHeight="1">
      <c r="A17" s="105"/>
      <c r="B17" s="105"/>
      <c r="C17" s="100" t="s">
        <v>67</v>
      </c>
      <c r="D17" s="9">
        <v>0.027777777777777776</v>
      </c>
      <c r="E17" s="10" t="s">
        <v>33</v>
      </c>
      <c r="F17" s="10" t="s">
        <v>68</v>
      </c>
      <c r="G17" s="32">
        <v>100</v>
      </c>
      <c r="H17" s="33" t="s">
        <v>30</v>
      </c>
      <c r="I17" s="33" t="s">
        <v>34</v>
      </c>
      <c r="J17" s="9">
        <f t="shared" si="0"/>
        <v>0</v>
      </c>
      <c r="K17" s="65">
        <f t="shared" si="1"/>
        <v>0</v>
      </c>
      <c r="L17" s="113"/>
      <c r="M17" s="113"/>
      <c r="N17" s="113"/>
      <c r="O17" s="113"/>
      <c r="P17" s="33" t="s">
        <v>35</v>
      </c>
      <c r="Q17" s="34"/>
      <c r="R17" s="35"/>
      <c r="S17" s="35"/>
      <c r="T17" s="36"/>
      <c r="U17" s="36"/>
      <c r="V17" s="36"/>
      <c r="W17" s="36">
        <f aca="true" t="shared" si="5" ref="W17:AB17">+$G$17/6</f>
        <v>16.666666666666668</v>
      </c>
      <c r="X17" s="36">
        <f t="shared" si="5"/>
        <v>16.666666666666668</v>
      </c>
      <c r="Y17" s="36">
        <f t="shared" si="5"/>
        <v>16.666666666666668</v>
      </c>
      <c r="Z17" s="36">
        <f t="shared" si="5"/>
        <v>16.666666666666668</v>
      </c>
      <c r="AA17" s="36">
        <f t="shared" si="5"/>
        <v>16.666666666666668</v>
      </c>
      <c r="AB17" s="36">
        <f t="shared" si="5"/>
        <v>16.666666666666668</v>
      </c>
      <c r="AC17" s="41" t="s">
        <v>97</v>
      </c>
      <c r="AD17" s="77">
        <f t="shared" si="2"/>
        <v>0.027777777777777776</v>
      </c>
      <c r="AE17" s="79">
        <f t="shared" si="3"/>
        <v>100</v>
      </c>
      <c r="AF17" s="72" t="s">
        <v>132</v>
      </c>
      <c r="AG17" s="41" t="s">
        <v>133</v>
      </c>
    </row>
    <row r="18" spans="1:33" s="37" customFormat="1" ht="67.5">
      <c r="A18" s="105"/>
      <c r="B18" s="105"/>
      <c r="C18" s="107"/>
      <c r="D18" s="9">
        <v>0.027777777777777776</v>
      </c>
      <c r="E18" s="10" t="s">
        <v>76</v>
      </c>
      <c r="F18" s="10" t="s">
        <v>36</v>
      </c>
      <c r="G18" s="32">
        <v>2</v>
      </c>
      <c r="H18" s="33" t="s">
        <v>37</v>
      </c>
      <c r="I18" s="33" t="s">
        <v>122</v>
      </c>
      <c r="J18" s="9">
        <f t="shared" si="0"/>
        <v>0</v>
      </c>
      <c r="K18" s="65">
        <f t="shared" si="1"/>
        <v>0</v>
      </c>
      <c r="L18" s="113"/>
      <c r="M18" s="113"/>
      <c r="N18" s="113"/>
      <c r="O18" s="113"/>
      <c r="P18" s="33" t="s">
        <v>35</v>
      </c>
      <c r="Q18" s="34"/>
      <c r="R18" s="34"/>
      <c r="S18" s="35"/>
      <c r="T18" s="36"/>
      <c r="U18" s="34"/>
      <c r="V18" s="34"/>
      <c r="W18" s="34"/>
      <c r="X18" s="38"/>
      <c r="Y18" s="34"/>
      <c r="Z18" s="38">
        <v>2</v>
      </c>
      <c r="AA18" s="34"/>
      <c r="AB18" s="35"/>
      <c r="AC18" s="41" t="s">
        <v>98</v>
      </c>
      <c r="AD18" s="77">
        <f t="shared" si="2"/>
        <v>0.027777777777777776</v>
      </c>
      <c r="AE18" s="79">
        <f t="shared" si="3"/>
        <v>2</v>
      </c>
      <c r="AF18" s="72" t="s">
        <v>132</v>
      </c>
      <c r="AG18" s="41" t="s">
        <v>133</v>
      </c>
    </row>
    <row r="19" spans="1:33" s="37" customFormat="1" ht="78" customHeight="1">
      <c r="A19" s="105"/>
      <c r="B19" s="105"/>
      <c r="C19" s="107"/>
      <c r="D19" s="9">
        <v>0.027777777777777776</v>
      </c>
      <c r="E19" s="100" t="s">
        <v>38</v>
      </c>
      <c r="F19" s="10" t="s">
        <v>70</v>
      </c>
      <c r="G19" s="32">
        <v>100</v>
      </c>
      <c r="H19" s="33" t="s">
        <v>30</v>
      </c>
      <c r="I19" s="33" t="s">
        <v>40</v>
      </c>
      <c r="J19" s="9">
        <f t="shared" si="0"/>
        <v>0</v>
      </c>
      <c r="K19" s="65">
        <f t="shared" si="1"/>
        <v>0</v>
      </c>
      <c r="L19" s="113"/>
      <c r="M19" s="113"/>
      <c r="N19" s="113"/>
      <c r="O19" s="113"/>
      <c r="P19" s="47" t="s">
        <v>39</v>
      </c>
      <c r="Q19" s="34"/>
      <c r="R19" s="34"/>
      <c r="S19" s="35"/>
      <c r="T19" s="34"/>
      <c r="U19" s="52"/>
      <c r="V19" s="52"/>
      <c r="W19" s="52"/>
      <c r="X19" s="52"/>
      <c r="Y19" s="52"/>
      <c r="Z19" s="52">
        <v>0.33</v>
      </c>
      <c r="AA19" s="52">
        <v>0.33</v>
      </c>
      <c r="AB19" s="52">
        <v>0.33</v>
      </c>
      <c r="AC19" s="41" t="s">
        <v>99</v>
      </c>
      <c r="AD19" s="77">
        <f t="shared" si="2"/>
        <v>0.027777777777777776</v>
      </c>
      <c r="AE19" s="79">
        <f t="shared" si="3"/>
        <v>100</v>
      </c>
      <c r="AF19" s="72" t="s">
        <v>132</v>
      </c>
      <c r="AG19" s="41" t="s">
        <v>133</v>
      </c>
    </row>
    <row r="20" spans="1:33" s="37" customFormat="1" ht="112.5">
      <c r="A20" s="105"/>
      <c r="B20" s="105"/>
      <c r="C20" s="107"/>
      <c r="D20" s="9">
        <v>0.027777777777777776</v>
      </c>
      <c r="E20" s="101"/>
      <c r="F20" s="10" t="s">
        <v>69</v>
      </c>
      <c r="G20" s="51">
        <v>1</v>
      </c>
      <c r="H20" s="33" t="s">
        <v>30</v>
      </c>
      <c r="I20" s="33" t="s">
        <v>41</v>
      </c>
      <c r="J20" s="9">
        <f t="shared" si="0"/>
        <v>0</v>
      </c>
      <c r="K20" s="65">
        <f t="shared" si="1"/>
        <v>0</v>
      </c>
      <c r="L20" s="113"/>
      <c r="M20" s="113"/>
      <c r="N20" s="113"/>
      <c r="O20" s="113"/>
      <c r="P20" s="33" t="s">
        <v>42</v>
      </c>
      <c r="Q20" s="34"/>
      <c r="R20" s="34"/>
      <c r="S20" s="35"/>
      <c r="T20" s="34"/>
      <c r="U20" s="52"/>
      <c r="V20" s="52"/>
      <c r="W20" s="52">
        <f aca="true" t="shared" si="6" ref="W20:AB20">+$G$20/6</f>
        <v>0.16666666666666666</v>
      </c>
      <c r="X20" s="52">
        <f t="shared" si="6"/>
        <v>0.16666666666666666</v>
      </c>
      <c r="Y20" s="52">
        <f t="shared" si="6"/>
        <v>0.16666666666666666</v>
      </c>
      <c r="Z20" s="52">
        <f t="shared" si="6"/>
        <v>0.16666666666666666</v>
      </c>
      <c r="AA20" s="52">
        <f t="shared" si="6"/>
        <v>0.16666666666666666</v>
      </c>
      <c r="AB20" s="52">
        <f t="shared" si="6"/>
        <v>0.16666666666666666</v>
      </c>
      <c r="AC20" s="41" t="s">
        <v>100</v>
      </c>
      <c r="AD20" s="77">
        <f t="shared" si="2"/>
        <v>0.027777777777777776</v>
      </c>
      <c r="AE20" s="79">
        <v>100</v>
      </c>
      <c r="AF20" s="72" t="s">
        <v>132</v>
      </c>
      <c r="AG20" s="41" t="s">
        <v>133</v>
      </c>
    </row>
    <row r="21" spans="1:33" s="37" customFormat="1" ht="67.5">
      <c r="A21" s="105"/>
      <c r="B21" s="105"/>
      <c r="C21" s="107"/>
      <c r="D21" s="9">
        <v>0.08</v>
      </c>
      <c r="E21" s="10" t="s">
        <v>104</v>
      </c>
      <c r="F21" s="10" t="s">
        <v>105</v>
      </c>
      <c r="G21" s="32">
        <v>100</v>
      </c>
      <c r="H21" s="33" t="s">
        <v>30</v>
      </c>
      <c r="I21" s="33" t="s">
        <v>43</v>
      </c>
      <c r="J21" s="9">
        <f t="shared" si="0"/>
        <v>0.04</v>
      </c>
      <c r="K21" s="67">
        <f t="shared" si="1"/>
        <v>50</v>
      </c>
      <c r="L21" s="113"/>
      <c r="M21" s="113"/>
      <c r="N21" s="113"/>
      <c r="O21" s="113"/>
      <c r="P21" s="33" t="s">
        <v>44</v>
      </c>
      <c r="Q21" s="43"/>
      <c r="R21" s="38">
        <v>10</v>
      </c>
      <c r="S21" s="38">
        <v>10</v>
      </c>
      <c r="T21" s="38">
        <v>10</v>
      </c>
      <c r="U21" s="38">
        <v>10</v>
      </c>
      <c r="V21" s="38">
        <v>10</v>
      </c>
      <c r="W21" s="53"/>
      <c r="X21" s="38">
        <v>10</v>
      </c>
      <c r="Y21" s="38">
        <v>10</v>
      </c>
      <c r="Z21" s="38">
        <v>10</v>
      </c>
      <c r="AA21" s="38">
        <v>10</v>
      </c>
      <c r="AB21" s="38">
        <v>10</v>
      </c>
      <c r="AC21" s="33" t="s">
        <v>106</v>
      </c>
      <c r="AD21" s="77">
        <f t="shared" si="2"/>
        <v>0.04</v>
      </c>
      <c r="AE21" s="79">
        <f t="shared" si="3"/>
        <v>50</v>
      </c>
      <c r="AF21" s="72"/>
      <c r="AG21" s="72"/>
    </row>
    <row r="22" spans="1:33" s="37" customFormat="1" ht="56.25" customHeight="1">
      <c r="A22" s="105"/>
      <c r="B22" s="105"/>
      <c r="C22" s="107"/>
      <c r="D22" s="9">
        <v>0.027777777777777776</v>
      </c>
      <c r="E22" s="102" t="s">
        <v>89</v>
      </c>
      <c r="F22" s="10" t="s">
        <v>45</v>
      </c>
      <c r="G22" s="48">
        <v>1</v>
      </c>
      <c r="H22" s="33" t="s">
        <v>37</v>
      </c>
      <c r="I22" s="33" t="s">
        <v>46</v>
      </c>
      <c r="J22" s="9">
        <f t="shared" si="0"/>
        <v>0</v>
      </c>
      <c r="K22" s="65">
        <f t="shared" si="1"/>
        <v>0</v>
      </c>
      <c r="L22" s="114"/>
      <c r="M22" s="114"/>
      <c r="N22" s="114"/>
      <c r="O22" s="114"/>
      <c r="P22" s="100" t="s">
        <v>47</v>
      </c>
      <c r="Q22" s="43"/>
      <c r="R22" s="43"/>
      <c r="S22" s="43"/>
      <c r="T22" s="43"/>
      <c r="U22" s="43"/>
      <c r="V22" s="43"/>
      <c r="W22" s="43"/>
      <c r="X22" s="43"/>
      <c r="Y22" s="43"/>
      <c r="Z22" s="43"/>
      <c r="AA22" s="43"/>
      <c r="AB22" s="50">
        <v>1</v>
      </c>
      <c r="AC22" s="33" t="s">
        <v>101</v>
      </c>
      <c r="AD22" s="77">
        <f t="shared" si="2"/>
        <v>0.027777777777777776</v>
      </c>
      <c r="AE22" s="79">
        <f t="shared" si="3"/>
        <v>1</v>
      </c>
      <c r="AF22" s="72"/>
      <c r="AG22" s="72"/>
    </row>
    <row r="23" spans="1:33" s="93" customFormat="1" ht="67.5">
      <c r="A23" s="105"/>
      <c r="B23" s="105"/>
      <c r="C23" s="107"/>
      <c r="D23" s="82">
        <v>0.027777777777777776</v>
      </c>
      <c r="E23" s="103"/>
      <c r="F23" s="17" t="s">
        <v>102</v>
      </c>
      <c r="G23" s="83">
        <v>3292</v>
      </c>
      <c r="H23" s="16" t="s">
        <v>37</v>
      </c>
      <c r="I23" s="16" t="s">
        <v>86</v>
      </c>
      <c r="J23" s="82">
        <f t="shared" si="0"/>
        <v>0</v>
      </c>
      <c r="K23" s="84">
        <f t="shared" si="1"/>
        <v>0</v>
      </c>
      <c r="L23" s="85"/>
      <c r="M23" s="85">
        <f>92170/1000</f>
        <v>92.17</v>
      </c>
      <c r="N23" s="85">
        <f>+SUM(L23:M23)</f>
        <v>92.17</v>
      </c>
      <c r="O23" s="86">
        <v>0</v>
      </c>
      <c r="P23" s="101"/>
      <c r="Q23" s="87"/>
      <c r="R23" s="88"/>
      <c r="S23" s="88"/>
      <c r="T23" s="88"/>
      <c r="U23" s="88"/>
      <c r="V23" s="88"/>
      <c r="W23" s="88"/>
      <c r="X23" s="89"/>
      <c r="Y23" s="89"/>
      <c r="Z23" s="89"/>
      <c r="AA23" s="89"/>
      <c r="AB23" s="89">
        <f>+G23</f>
        <v>3292</v>
      </c>
      <c r="AC23" s="16" t="s">
        <v>107</v>
      </c>
      <c r="AD23" s="90">
        <f t="shared" si="2"/>
        <v>0.027777777777777776</v>
      </c>
      <c r="AE23" s="91">
        <f>D23-K23</f>
        <v>0.027777777777777776</v>
      </c>
      <c r="AF23" s="92"/>
      <c r="AG23" s="92"/>
    </row>
    <row r="24" spans="1:33" s="37" customFormat="1" ht="74.25" customHeight="1">
      <c r="A24" s="105"/>
      <c r="B24" s="105"/>
      <c r="C24" s="107"/>
      <c r="D24" s="9">
        <v>0.027777777777777776</v>
      </c>
      <c r="E24" s="33" t="s">
        <v>90</v>
      </c>
      <c r="F24" s="10" t="s">
        <v>71</v>
      </c>
      <c r="G24" s="32">
        <v>2</v>
      </c>
      <c r="H24" s="33" t="s">
        <v>37</v>
      </c>
      <c r="I24" s="33" t="s">
        <v>108</v>
      </c>
      <c r="J24" s="9">
        <f t="shared" si="0"/>
        <v>0</v>
      </c>
      <c r="K24" s="65">
        <f t="shared" si="1"/>
        <v>0</v>
      </c>
      <c r="L24" s="55">
        <v>2700</v>
      </c>
      <c r="M24" s="56">
        <v>2490</v>
      </c>
      <c r="N24" s="55">
        <f>+SUM(L24:M24)</f>
        <v>5190</v>
      </c>
      <c r="O24" s="55">
        <v>0</v>
      </c>
      <c r="P24" s="57" t="s">
        <v>48</v>
      </c>
      <c r="Q24" s="34"/>
      <c r="R24" s="34"/>
      <c r="S24" s="34"/>
      <c r="T24" s="34"/>
      <c r="U24" s="34"/>
      <c r="V24" s="34"/>
      <c r="W24" s="34"/>
      <c r="X24" s="34"/>
      <c r="Y24" s="35"/>
      <c r="Z24" s="35"/>
      <c r="AA24" s="58"/>
      <c r="AB24" s="36">
        <v>2</v>
      </c>
      <c r="AC24" s="41" t="s">
        <v>109</v>
      </c>
      <c r="AD24" s="77">
        <f t="shared" si="2"/>
        <v>0.027777777777777776</v>
      </c>
      <c r="AE24" s="79">
        <f t="shared" si="3"/>
        <v>2</v>
      </c>
      <c r="AF24" s="72"/>
      <c r="AG24" s="72"/>
    </row>
    <row r="25" spans="1:33" s="37" customFormat="1" ht="125.25" customHeight="1">
      <c r="A25" s="105"/>
      <c r="B25" s="105"/>
      <c r="C25" s="107"/>
      <c r="D25" s="9">
        <v>0.03</v>
      </c>
      <c r="E25" s="33" t="s">
        <v>49</v>
      </c>
      <c r="F25" s="10" t="s">
        <v>73</v>
      </c>
      <c r="G25" s="48">
        <v>2</v>
      </c>
      <c r="H25" s="33" t="s">
        <v>37</v>
      </c>
      <c r="I25" s="33" t="s">
        <v>50</v>
      </c>
      <c r="J25" s="9">
        <f t="shared" si="0"/>
        <v>0.015</v>
      </c>
      <c r="K25" s="67">
        <v>1</v>
      </c>
      <c r="L25" s="54">
        <f>1200+141</f>
        <v>1341</v>
      </c>
      <c r="M25" s="54"/>
      <c r="N25" s="54">
        <f>+SUM(L25:M25)</f>
        <v>1341</v>
      </c>
      <c r="O25" s="54">
        <v>0</v>
      </c>
      <c r="P25" s="57" t="s">
        <v>51</v>
      </c>
      <c r="Q25" s="34"/>
      <c r="R25" s="59"/>
      <c r="S25" s="59"/>
      <c r="T25" s="59"/>
      <c r="U25" s="59"/>
      <c r="V25" s="38">
        <v>1</v>
      </c>
      <c r="W25" s="58"/>
      <c r="X25" s="58"/>
      <c r="Y25" s="58"/>
      <c r="Z25" s="58"/>
      <c r="AA25" s="58"/>
      <c r="AB25" s="38">
        <v>1</v>
      </c>
      <c r="AC25" s="41" t="s">
        <v>110</v>
      </c>
      <c r="AD25" s="77">
        <f t="shared" si="2"/>
        <v>0.015</v>
      </c>
      <c r="AE25" s="79">
        <f t="shared" si="3"/>
        <v>1</v>
      </c>
      <c r="AF25" s="72"/>
      <c r="AG25" s="72"/>
    </row>
    <row r="26" spans="1:33" s="37" customFormat="1" ht="56.25">
      <c r="A26" s="105"/>
      <c r="B26" s="105"/>
      <c r="C26" s="101"/>
      <c r="D26" s="9">
        <v>0.2</v>
      </c>
      <c r="E26" s="33" t="s">
        <v>72</v>
      </c>
      <c r="F26" s="10" t="s">
        <v>53</v>
      </c>
      <c r="G26" s="9">
        <v>1</v>
      </c>
      <c r="H26" s="33" t="s">
        <v>30</v>
      </c>
      <c r="I26" s="33" t="s">
        <v>123</v>
      </c>
      <c r="J26" s="9">
        <f t="shared" si="0"/>
        <v>0.1</v>
      </c>
      <c r="K26" s="73">
        <f t="shared" si="1"/>
        <v>0.5</v>
      </c>
      <c r="L26" s="64">
        <f>(3640700*6)/1000000</f>
        <v>21.8442</v>
      </c>
      <c r="M26" s="54"/>
      <c r="N26" s="74">
        <f>+L26</f>
        <v>21.8442</v>
      </c>
      <c r="O26" s="74">
        <f>+N26</f>
        <v>21.8442</v>
      </c>
      <c r="P26" s="60" t="s">
        <v>54</v>
      </c>
      <c r="Q26" s="34"/>
      <c r="R26" s="35"/>
      <c r="S26" s="35"/>
      <c r="T26" s="72"/>
      <c r="U26" s="35">
        <f>+$G$26/4</f>
        <v>0.25</v>
      </c>
      <c r="V26" s="35">
        <f>+$G$26/4</f>
        <v>0.25</v>
      </c>
      <c r="W26" s="35">
        <f>+$G$26/4</f>
        <v>0.25</v>
      </c>
      <c r="X26" s="35">
        <f>+$G$26/4</f>
        <v>0.25</v>
      </c>
      <c r="Y26" s="35"/>
      <c r="Z26" s="35"/>
      <c r="AA26" s="35"/>
      <c r="AB26" s="35"/>
      <c r="AC26" s="41" t="s">
        <v>111</v>
      </c>
      <c r="AD26" s="77">
        <f t="shared" si="2"/>
        <v>0.1</v>
      </c>
      <c r="AE26" s="94">
        <f t="shared" si="3"/>
        <v>0.5</v>
      </c>
      <c r="AF26" s="72"/>
      <c r="AG26" s="72"/>
    </row>
    <row r="27" spans="1:31" s="37" customFormat="1" ht="11.25">
      <c r="A27" s="39"/>
      <c r="B27" s="39"/>
      <c r="C27" s="122" t="s">
        <v>113</v>
      </c>
      <c r="D27" s="124">
        <f>+SUM(D10:D26)</f>
        <v>1.0011111111111113</v>
      </c>
      <c r="E27" s="60"/>
      <c r="F27" s="10"/>
      <c r="G27" s="48"/>
      <c r="H27" s="33"/>
      <c r="J27" s="9"/>
      <c r="K27" s="9"/>
      <c r="L27" s="54"/>
      <c r="M27" s="54"/>
      <c r="N27" s="54">
        <f>+SUM(N10:N26)</f>
        <v>7158.0142</v>
      </c>
      <c r="O27" s="54">
        <f>+SUM(O10:O26)</f>
        <v>302.8442</v>
      </c>
      <c r="P27" s="61"/>
      <c r="Q27" s="70"/>
      <c r="R27" s="71"/>
      <c r="S27" s="71"/>
      <c r="U27" s="62"/>
      <c r="V27" s="63"/>
      <c r="W27" s="62"/>
      <c r="X27" s="62"/>
      <c r="Y27" s="62"/>
      <c r="Z27" s="62"/>
      <c r="AA27" s="62"/>
      <c r="AB27" s="62"/>
      <c r="AC27" s="95" t="s">
        <v>134</v>
      </c>
      <c r="AD27" s="77">
        <f>SUM(AD10:AD26)</f>
        <v>0.4710000000000001</v>
      </c>
      <c r="AE27" s="78"/>
    </row>
    <row r="28" spans="1:31" ht="11.25">
      <c r="A28" s="16"/>
      <c r="B28" s="16"/>
      <c r="C28" s="123"/>
      <c r="D28" s="125"/>
      <c r="E28" s="15"/>
      <c r="F28" s="17"/>
      <c r="G28" s="11"/>
      <c r="H28" s="16"/>
      <c r="I28" s="29" t="s">
        <v>64</v>
      </c>
      <c r="J28" s="29">
        <f>+SUM(J10:J26)</f>
        <v>0.5301111111111112</v>
      </c>
      <c r="K28" s="66"/>
      <c r="L28" s="12"/>
      <c r="M28" s="30" t="s">
        <v>65</v>
      </c>
      <c r="N28" s="30"/>
      <c r="O28" s="31">
        <f>+O27/N27</f>
        <v>0.04230841006155031</v>
      </c>
      <c r="P28" s="25"/>
      <c r="Q28" s="24"/>
      <c r="R28" s="24"/>
      <c r="S28" s="24"/>
      <c r="T28" s="26"/>
      <c r="U28" s="26"/>
      <c r="W28" s="27"/>
      <c r="X28" s="24"/>
      <c r="Y28" s="24"/>
      <c r="Z28" s="24"/>
      <c r="AA28" s="24"/>
      <c r="AB28" s="24"/>
      <c r="AC28" s="28"/>
      <c r="AE28" s="78"/>
    </row>
    <row r="29" spans="1:39" ht="15" customHeight="1">
      <c r="A29" s="96" t="s">
        <v>56</v>
      </c>
      <c r="B29" s="96"/>
      <c r="C29" s="96"/>
      <c r="D29" s="96"/>
      <c r="E29" s="96"/>
      <c r="F29" s="96"/>
      <c r="G29" s="96" t="s">
        <v>136</v>
      </c>
      <c r="H29" s="96"/>
      <c r="I29" s="96"/>
      <c r="J29" s="96"/>
      <c r="K29" s="96"/>
      <c r="L29" s="96"/>
      <c r="M29" s="97" t="s">
        <v>57</v>
      </c>
      <c r="N29" s="98"/>
      <c r="O29" s="98"/>
      <c r="P29" s="98"/>
      <c r="Q29" s="98"/>
      <c r="R29" s="98"/>
      <c r="S29" s="98"/>
      <c r="T29" s="98"/>
      <c r="U29" s="98"/>
      <c r="V29" s="98"/>
      <c r="W29" s="98"/>
      <c r="X29" s="98"/>
      <c r="Y29" s="98"/>
      <c r="Z29" s="98"/>
      <c r="AA29" s="98"/>
      <c r="AB29" s="98"/>
      <c r="AC29" s="99"/>
      <c r="AD29" s="13"/>
      <c r="AE29" s="13"/>
      <c r="AF29" s="13"/>
      <c r="AG29" s="13"/>
      <c r="AH29" s="13"/>
      <c r="AI29" s="13"/>
      <c r="AJ29" s="13"/>
      <c r="AK29" s="13"/>
      <c r="AL29" s="13"/>
      <c r="AM29" s="14"/>
    </row>
    <row r="30" spans="1:39" ht="15" customHeight="1">
      <c r="A30" s="96" t="s">
        <v>58</v>
      </c>
      <c r="B30" s="96"/>
      <c r="C30" s="96"/>
      <c r="D30" s="96"/>
      <c r="E30" s="96"/>
      <c r="F30" s="96"/>
      <c r="G30" s="96" t="s">
        <v>137</v>
      </c>
      <c r="H30" s="96"/>
      <c r="I30" s="96"/>
      <c r="J30" s="96"/>
      <c r="K30" s="96"/>
      <c r="L30" s="96"/>
      <c r="M30" s="97" t="s">
        <v>59</v>
      </c>
      <c r="N30" s="98"/>
      <c r="O30" s="98"/>
      <c r="P30" s="98"/>
      <c r="Q30" s="98"/>
      <c r="R30" s="98"/>
      <c r="S30" s="98"/>
      <c r="T30" s="98"/>
      <c r="U30" s="98"/>
      <c r="V30" s="98"/>
      <c r="W30" s="98"/>
      <c r="X30" s="98"/>
      <c r="Y30" s="98"/>
      <c r="Z30" s="98"/>
      <c r="AA30" s="98"/>
      <c r="AB30" s="98"/>
      <c r="AC30" s="99"/>
      <c r="AD30" s="13"/>
      <c r="AE30" s="13"/>
      <c r="AF30" s="13"/>
      <c r="AG30" s="13"/>
      <c r="AH30" s="13"/>
      <c r="AI30" s="13"/>
      <c r="AJ30" s="13"/>
      <c r="AK30" s="13"/>
      <c r="AL30" s="13"/>
      <c r="AM30" s="14"/>
    </row>
    <row r="31" spans="1:39" ht="30" customHeight="1">
      <c r="A31" s="96" t="s">
        <v>60</v>
      </c>
      <c r="B31" s="96"/>
      <c r="C31" s="96"/>
      <c r="D31" s="96"/>
      <c r="E31" s="96"/>
      <c r="F31" s="96"/>
      <c r="G31" s="96" t="s">
        <v>135</v>
      </c>
      <c r="H31" s="96"/>
      <c r="I31" s="96"/>
      <c r="J31" s="96"/>
      <c r="K31" s="96"/>
      <c r="L31" s="96"/>
      <c r="M31" s="97" t="s">
        <v>61</v>
      </c>
      <c r="N31" s="98"/>
      <c r="O31" s="98"/>
      <c r="P31" s="98"/>
      <c r="Q31" s="98"/>
      <c r="R31" s="98"/>
      <c r="S31" s="98"/>
      <c r="T31" s="98"/>
      <c r="U31" s="98"/>
      <c r="V31" s="98"/>
      <c r="W31" s="98"/>
      <c r="X31" s="98"/>
      <c r="Y31" s="98"/>
      <c r="Z31" s="98"/>
      <c r="AA31" s="98"/>
      <c r="AB31" s="98"/>
      <c r="AC31" s="99"/>
      <c r="AD31" s="13"/>
      <c r="AE31" s="13"/>
      <c r="AF31" s="13"/>
      <c r="AG31" s="13"/>
      <c r="AH31" s="13"/>
      <c r="AI31" s="13"/>
      <c r="AJ31" s="13"/>
      <c r="AK31" s="13"/>
      <c r="AL31" s="13"/>
      <c r="AM31" s="14"/>
    </row>
    <row r="32" spans="1:39" ht="15" customHeight="1">
      <c r="A32" s="96" t="s">
        <v>62</v>
      </c>
      <c r="B32" s="96"/>
      <c r="C32" s="96"/>
      <c r="D32" s="96"/>
      <c r="E32" s="96"/>
      <c r="F32" s="96"/>
      <c r="G32" s="96" t="s">
        <v>124</v>
      </c>
      <c r="H32" s="96"/>
      <c r="I32" s="96"/>
      <c r="J32" s="96"/>
      <c r="K32" s="96"/>
      <c r="L32" s="96"/>
      <c r="M32" s="97" t="s">
        <v>63</v>
      </c>
      <c r="N32" s="98"/>
      <c r="O32" s="98"/>
      <c r="P32" s="98"/>
      <c r="Q32" s="98"/>
      <c r="R32" s="98"/>
      <c r="S32" s="98"/>
      <c r="T32" s="98"/>
      <c r="U32" s="98"/>
      <c r="V32" s="98"/>
      <c r="W32" s="98"/>
      <c r="X32" s="98"/>
      <c r="Y32" s="98"/>
      <c r="Z32" s="98"/>
      <c r="AA32" s="98"/>
      <c r="AB32" s="98"/>
      <c r="AC32" s="99"/>
      <c r="AD32" s="13"/>
      <c r="AE32" s="13"/>
      <c r="AF32" s="13"/>
      <c r="AG32" s="13"/>
      <c r="AH32" s="13"/>
      <c r="AI32" s="13"/>
      <c r="AJ32" s="13"/>
      <c r="AK32" s="13"/>
      <c r="AL32" s="13"/>
      <c r="AM32" s="14"/>
    </row>
  </sheetData>
  <sheetProtection/>
  <mergeCells count="61">
    <mergeCell ref="AD5:AG5"/>
    <mergeCell ref="AD6:AG6"/>
    <mergeCell ref="AD7:AG7"/>
    <mergeCell ref="AD8:AG8"/>
    <mergeCell ref="A1:E4"/>
    <mergeCell ref="F1:AA2"/>
    <mergeCell ref="C8:C9"/>
    <mergeCell ref="E8:E9"/>
    <mergeCell ref="F8:F9"/>
    <mergeCell ref="AB1:AC1"/>
    <mergeCell ref="AB2:AC2"/>
    <mergeCell ref="F3:AA4"/>
    <mergeCell ref="AB3:AC3"/>
    <mergeCell ref="AB4:AC4"/>
    <mergeCell ref="Q8:AB8"/>
    <mergeCell ref="A7:A9"/>
    <mergeCell ref="F7:G7"/>
    <mergeCell ref="Q7:R7"/>
    <mergeCell ref="S7:W7"/>
    <mergeCell ref="B8:B9"/>
    <mergeCell ref="C27:C28"/>
    <mergeCell ref="D27:D28"/>
    <mergeCell ref="G8:G9"/>
    <mergeCell ref="H8:H9"/>
    <mergeCell ref="I8:I9"/>
    <mergeCell ref="D8:D9"/>
    <mergeCell ref="J8:J9"/>
    <mergeCell ref="P8:P9"/>
    <mergeCell ref="K8:K9"/>
    <mergeCell ref="O8:O9"/>
    <mergeCell ref="N8:N9"/>
    <mergeCell ref="L8:L9"/>
    <mergeCell ref="M8:M9"/>
    <mergeCell ref="C10:C16"/>
    <mergeCell ref="C17:C26"/>
    <mergeCell ref="AC8:AC9"/>
    <mergeCell ref="A10:A26"/>
    <mergeCell ref="B10:B26"/>
    <mergeCell ref="E10:E11"/>
    <mergeCell ref="H10:H11"/>
    <mergeCell ref="O10:O22"/>
    <mergeCell ref="E15:E16"/>
    <mergeCell ref="L10:L22"/>
    <mergeCell ref="G30:L30"/>
    <mergeCell ref="M30:AC30"/>
    <mergeCell ref="P10:P11"/>
    <mergeCell ref="P22:P23"/>
    <mergeCell ref="E19:E20"/>
    <mergeCell ref="E22:E23"/>
    <mergeCell ref="M10:M22"/>
    <mergeCell ref="N10:N22"/>
    <mergeCell ref="A29:F29"/>
    <mergeCell ref="G29:L29"/>
    <mergeCell ref="A31:F31"/>
    <mergeCell ref="G31:L31"/>
    <mergeCell ref="M31:AC31"/>
    <mergeCell ref="A32:F32"/>
    <mergeCell ref="G32:L32"/>
    <mergeCell ref="M32:AC32"/>
    <mergeCell ref="M29:AC29"/>
    <mergeCell ref="A30:F30"/>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HOGAR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movilidad4</dc:creator>
  <cp:keywords/>
  <dc:description/>
  <cp:lastModifiedBy>user</cp:lastModifiedBy>
  <dcterms:created xsi:type="dcterms:W3CDTF">2018-01-29T15:16:39Z</dcterms:created>
  <dcterms:modified xsi:type="dcterms:W3CDTF">2018-10-22T15:44:09Z</dcterms:modified>
  <cp:category/>
  <cp:version/>
  <cp:contentType/>
  <cp:contentStatus/>
</cp:coreProperties>
</file>