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 MOVILIDAD  2018\PLANES\SEGUIMIENTO PLANEACION\SEGUIMIENTO PLAN DE ACCION 30 SEPTIEMBRE\"/>
    </mc:Choice>
  </mc:AlternateContent>
  <bookViews>
    <workbookView xWindow="0" yWindow="0" windowWidth="15360" windowHeight="8355"/>
  </bookViews>
  <sheets>
    <sheet name="Hoja1" sheetId="1" r:id="rId1"/>
  </sheets>
  <calcPr calcId="152511"/>
</workbook>
</file>

<file path=xl/calcChain.xml><?xml version="1.0" encoding="utf-8"?>
<calcChain xmlns="http://schemas.openxmlformats.org/spreadsheetml/2006/main">
  <c r="AF15" i="1" l="1"/>
  <c r="AE15" i="1"/>
  <c r="AF11" i="1"/>
  <c r="AF12" i="1"/>
  <c r="AF13" i="1"/>
  <c r="AE11" i="1"/>
  <c r="AE12" i="1"/>
  <c r="AE13" i="1"/>
  <c r="AF10" i="1"/>
  <c r="AE10" i="1"/>
  <c r="J10" i="1" l="1"/>
  <c r="K10" i="1"/>
  <c r="K13" i="1"/>
  <c r="K12" i="1"/>
  <c r="K11" i="1"/>
  <c r="M12" i="1"/>
  <c r="N12" i="1"/>
  <c r="O11" i="1"/>
  <c r="O10" i="1"/>
  <c r="L10" i="1" l="1"/>
  <c r="L11" i="1" l="1"/>
  <c r="J12" i="1" l="1"/>
  <c r="J13" i="1"/>
  <c r="J11" i="1"/>
  <c r="E14" i="1" l="1"/>
  <c r="AC13" i="1" l="1"/>
  <c r="AC12" i="1"/>
  <c r="AC11" i="1"/>
  <c r="N11" i="1"/>
  <c r="AC10" i="1"/>
  <c r="N10" i="1"/>
  <c r="O14" i="1" l="1"/>
  <c r="N13" i="1"/>
  <c r="N14" i="1" s="1"/>
  <c r="J14" i="1"/>
  <c r="M14" i="1" l="1"/>
</calcChain>
</file>

<file path=xl/comments1.xml><?xml version="1.0" encoding="utf-8"?>
<comments xmlns="http://schemas.openxmlformats.org/spreadsheetml/2006/main">
  <authors>
    <author/>
  </authors>
  <commentList>
    <comment ref="B10" authorId="0" shapeId="0">
      <text>
        <r>
          <rPr>
            <sz val="11"/>
            <color rgb="FF000000"/>
            <rFont val="Calibri"/>
            <family val="2"/>
          </rPr>
          <t>movilidad4:
Armonizar con el Plan Estrategico.</t>
        </r>
      </text>
    </comment>
    <comment ref="O12" authorId="0" shapeId="0">
      <text>
        <r>
          <rPr>
            <sz val="11"/>
            <color rgb="FF000000"/>
            <rFont val="Calibri"/>
            <family val="2"/>
          </rPr>
          <t>movilidad4:
Compra de predios por los planes de reasentamiento. Pendientes de los planes de reasentamiento de los tramos 7A, 7B, Estación Integfración Occidente, Tramo 5. Pendiende visto bueno Umus y No Objeción BIB; por ende estamos pendientes de la visita 16 y 17 Mayo del Dr German Pianeta (BID) y Susana Delgado de la UMUS. Censos: 7A Terminado, Pendiente 7B para terminar el 23 de Mayo. La estación occidente no tiene aval del DNP por ende supeditado para hacer la compra. Urgente de Operaciones hacer lobbi para aprobación (Compromiso: en el mes de mayo . El tramo 5 ya tiene Plan de Reasentamiento, pero a la espera de la no objeción de German. Ahora el tramo 9A ya se elaboro el Plan de Reasentamiento y ya está aprobado por la UMUS. Existe un riesgo de gestión al interior del proceso social, por parte de los contratistas por la falta de compromiso de algunos contratistas. (Actas de Intervención Voluntaria). En conclusión Predial hace un memorando para operaciones para el día 9 de Mayo/2018; y operaciones hace el suspento tecnico con copia a planeación. E infraestrutura pendiente de actualizar el Plan de Acción 2018.</t>
        </r>
      </text>
    </comment>
  </commentList>
</comments>
</file>

<file path=xl/sharedStrings.xml><?xml version="1.0" encoding="utf-8"?>
<sst xmlns="http://schemas.openxmlformats.org/spreadsheetml/2006/main" count="94" uniqueCount="81">
  <si>
    <t>PROCESO DE PLANEACIÓN.</t>
  </si>
  <si>
    <t>1 de 1</t>
  </si>
  <si>
    <t>Vigencia:</t>
  </si>
  <si>
    <t>N°</t>
  </si>
  <si>
    <t xml:space="preserve">Objetivo </t>
  </si>
  <si>
    <t>Estrategia</t>
  </si>
  <si>
    <t>Producto</t>
  </si>
  <si>
    <t>Acciones 2018</t>
  </si>
  <si>
    <t>Meta 2018</t>
  </si>
  <si>
    <t>Unidad de Medida</t>
  </si>
  <si>
    <t>Indicador de cumplimiento</t>
  </si>
  <si>
    <t>Ponderación</t>
  </si>
  <si>
    <t xml:space="preserve">RECURSOS PROPIOS MUNICIPIO </t>
  </si>
  <si>
    <t>OTROS
NACIÓN</t>
  </si>
  <si>
    <t>TOTAL</t>
  </si>
  <si>
    <t>Responsable</t>
  </si>
  <si>
    <t>Cronograma Año 2018</t>
  </si>
  <si>
    <t>Observaciones</t>
  </si>
  <si>
    <t>E</t>
  </si>
  <si>
    <t>F</t>
  </si>
  <si>
    <t>M</t>
  </si>
  <si>
    <t>A</t>
  </si>
  <si>
    <t>J</t>
  </si>
  <si>
    <t>S</t>
  </si>
  <si>
    <t>O</t>
  </si>
  <si>
    <t>N</t>
  </si>
  <si>
    <t>D</t>
  </si>
  <si>
    <t xml:space="preserve">ADQUIRIR LOS PREDIOS NECESARIOS PARA ADELANTAR LAS OBRAS Y EJECUTAR LOS TRÁMITES CORRESPONDIENTES PARA REALIZAR LOS PAGOS POR CONCEPTO DE COMPENSACIONES ECONÓMICAS A QUE HAYA LUGAR TENDIENTE A MITIGAR Y COMPENSAR A LA POBLACIÓN AFECTADA POR LA IMPLEMENTACIÓN DEL SISTEMA ESTRATÉGICO DE TRANSPORTE PÚBLICO DE POPAYÁN-SETP.
</t>
  </si>
  <si>
    <t>Numero</t>
  </si>
  <si>
    <t>Proceso Predial</t>
  </si>
  <si>
    <t xml:space="preserve">
Número de predios adquiridos/ cantidad de predios programados a adquirir </t>
  </si>
  <si>
    <t>EFICACIA</t>
  </si>
  <si>
    <t>EFICIENCIA</t>
  </si>
  <si>
    <t>ELABORACIÓN</t>
  </si>
  <si>
    <t>APROBACIÓN</t>
  </si>
  <si>
    <t>Elaborado Por:</t>
  </si>
  <si>
    <t>Revisado por:</t>
  </si>
  <si>
    <t>Aprobado por:</t>
  </si>
  <si>
    <t>CESAR AUGUSTO SANCHEZ D.</t>
  </si>
  <si>
    <t>BEATRIZ BUITRON</t>
  </si>
  <si>
    <t>JOHN FELIPE RAMIREZ B.</t>
  </si>
  <si>
    <t>Cargo: Contratista de apoyo Coordinador de Planeación.</t>
  </si>
  <si>
    <t>Cargo: Contratista de Coordinación Proceso Predial</t>
  </si>
  <si>
    <r>
      <t xml:space="preserve">Cargo: </t>
    </r>
    <r>
      <rPr>
        <b/>
        <sz val="11"/>
        <color rgb="FF000000"/>
        <rFont val="Arial"/>
        <family val="2"/>
      </rPr>
      <t>Gerente</t>
    </r>
  </si>
  <si>
    <t>ESTADO DE ALERTA</t>
  </si>
  <si>
    <t>ROJO (0-39%</t>
  </si>
  <si>
    <t>AMARILLO (40%95%)</t>
  </si>
  <si>
    <t>VERDE (96% 100%)</t>
  </si>
  <si>
    <t>* Apoyo en la formulación del Plan de Reasentamiento de acuerdo al Marco de Política de Reasentamiento.
* Apoyo en el acompañamiento integral de las unidades sociales incluidas en el Plan de Reasentamiento de acuerdo al marco de política del Banco Interamericano de Desarrollo; y generar acciones para mitigar los impactos generados por la ejecución de las obras afectadas sobre la población del entorno de los tramos desarrollados del Sistema Estratégico de Transporte Público de Popayán-SETP.</t>
  </si>
  <si>
    <t xml:space="preserve"> Cuantificación de los predios afectados:
I) Adelantar las acciones legales para adquirir los predios si no hay negociación voluntaria, por vía de expropiación judicial.
II) Adelantar las acciones legales para adquirir los predios si hay negociación Voluntaria.</t>
  </si>
  <si>
    <t xml:space="preserve"> Base de datos de predios afectados de acuerdo con los diseños geométricos. </t>
  </si>
  <si>
    <t>Adquisición predial: 
I) Elaborar el Plan de Adquisición por Tramos (APR).
II) Ejecutar el plan de adquisición por tramos.
III) Entrega de los predios adquiridos a la administración Municipal</t>
  </si>
  <si>
    <t>Cumplimiento Plan de Acción 2018</t>
  </si>
  <si>
    <t>PONDERADOR</t>
  </si>
  <si>
    <t xml:space="preserve">*Adquisición de los predios y las áreas de terreno necesarios para la implementación del Sistema Estratégico de Transporte Público de Pasajeros de Popayán.
</t>
  </si>
  <si>
    <t>*Legalización de los predios y las áreas de terreno necesarios para la implementación del Sistema Estratégico de Transporte Público de Pasajeros, para el municipio de Popayán.</t>
  </si>
  <si>
    <t>Numero de Predios de tramos identificados / Numero  de predios de tramos programados para adquisición.</t>
  </si>
  <si>
    <t xml:space="preserve">*Identificacion de los predios a afectar consolidada en la base de datos, 
*Elaboración de Topografía y de avalúos de los predios adquirir de los siguientes tramos:
9A, 7A, 7B, 5A y 5B
Estación Integración Norte, 
Estación Integración Occidente,
Patios y Talleres Norte 
Estación Integración Sur
Puente Rio Cauca
Puente Madre Laura </t>
  </si>
  <si>
    <t xml:space="preserve">Solicitudes de CDP y formulacion de la oferta de compra de los predios pertenecientes a los siguientes tramos:
9A, 7A, 7B, 5A y 5B
Estación Integración Norte, 
Estación Integración Occidente,
Patios y Talleres Norte 
Estación Integración Sur
Puente Rio Cauca
Puente Madre Laura </t>
  </si>
  <si>
    <t xml:space="preserve">Cantidad de ofertas formuladas de predios adquirir / Cantidad de ofertas  de predios programados a adquirir </t>
  </si>
  <si>
    <t xml:space="preserve">Adquisición predial por enajenacion voluntaria o por expropiacion judicial de los siguientes tramos: 
9A, 7A, 7B, 5A y 5B
Estación Integración Norte, 
Estación Integración Occidente,
Patios y Talleres Norte 
Estación Integración Sur
Puente Rio Cauca
Puente Madre Laura </t>
  </si>
  <si>
    <t>Acompañamiento en el proceso deasistencia de los Planes de Reasentamiento de los tramos 9A, 7A, 7B, Estación Integración Norte,  Estación Integración Occidente; derechos y deberes de cada una de las partes.</t>
  </si>
  <si>
    <t xml:space="preserve">
Formatos de visitas de acompañamiento y listados de asistencia de los Planes de Reasentamiento (PR) de los tramos 9A, 7A, 7B, Estación Integración Norte,  Estación Integración Occidente.
</t>
  </si>
  <si>
    <t xml:space="preserve">
Número de Visitas o Listado de Asistencia (PR)/ Número de Visitas o Listado de Asistencia (PR) Programadas.</t>
  </si>
  <si>
    <t>PLAN DE ACCIÓN 2018</t>
  </si>
  <si>
    <t>Código: F-01-P-1</t>
  </si>
  <si>
    <t>Versión: 01</t>
  </si>
  <si>
    <t>Fecha: 18/04/2018</t>
  </si>
  <si>
    <t>3er Avance Metas 30 de Septiembre/2018</t>
  </si>
  <si>
    <r>
      <t>Hasta el 30 de Septiembre del 2018, se evidencia la</t>
    </r>
    <r>
      <rPr>
        <b/>
        <sz val="8"/>
        <color rgb="FF000000"/>
        <rFont val="Arial"/>
        <family val="2"/>
      </rPr>
      <t xml:space="preserve"> identificación</t>
    </r>
    <r>
      <rPr>
        <sz val="8"/>
        <color rgb="FF000000"/>
        <rFont val="Arial"/>
        <family val="2"/>
      </rPr>
      <t xml:space="preserve"> de 43 predios, los cuales corresponden a los tramos  7A y 7B. Para lo cual se anexa bases de datos de los </t>
    </r>
    <r>
      <rPr>
        <b/>
        <sz val="8"/>
        <color rgb="FF000000"/>
        <rFont val="Arial"/>
        <family val="2"/>
      </rPr>
      <t>85 predios identificados</t>
    </r>
    <r>
      <rPr>
        <sz val="8"/>
        <color rgb="FF000000"/>
        <rFont val="Arial"/>
        <family val="2"/>
      </rPr>
      <t xml:space="preserve">. </t>
    </r>
  </si>
  <si>
    <r>
      <t xml:space="preserve">Hasta el 30 de Septiembre del 2018, se evidencia la </t>
    </r>
    <r>
      <rPr>
        <b/>
        <sz val="8"/>
        <color rgb="FF000000"/>
        <rFont val="Arial"/>
        <family val="2"/>
      </rPr>
      <t xml:space="preserve">cuantificación </t>
    </r>
    <r>
      <rPr>
        <sz val="8"/>
        <color rgb="FF000000"/>
        <rFont val="Arial"/>
        <family val="2"/>
      </rPr>
      <t xml:space="preserve">de </t>
    </r>
    <r>
      <rPr>
        <b/>
        <sz val="8"/>
        <color rgb="FF000000"/>
        <rFont val="Arial"/>
        <family val="2"/>
      </rPr>
      <t>85</t>
    </r>
    <r>
      <rPr>
        <sz val="8"/>
        <color rgb="FF000000"/>
        <rFont val="Arial"/>
        <family val="2"/>
      </rPr>
      <t xml:space="preserve"> predios, los cuales corresponden a los tramos  7A y 7B; donde se reflejan los predios que se van a adquirir. Para lo cual se anexa bases de datos de los </t>
    </r>
    <r>
      <rPr>
        <b/>
        <sz val="8"/>
        <color rgb="FF000000"/>
        <rFont val="Arial"/>
        <family val="2"/>
      </rPr>
      <t>85 predios cuantificados</t>
    </r>
    <r>
      <rPr>
        <sz val="8"/>
        <color rgb="FF000000"/>
        <rFont val="Arial"/>
        <family val="2"/>
      </rPr>
      <t>.</t>
    </r>
  </si>
  <si>
    <r>
      <t xml:space="preserve">Hasta el 30 de Septiembre del 2018, se evidencia la </t>
    </r>
    <r>
      <rPr>
        <b/>
        <sz val="8"/>
        <color rgb="FF000000"/>
        <rFont val="Arial"/>
        <family val="2"/>
      </rPr>
      <t>adquisición de 42  predios</t>
    </r>
    <r>
      <rPr>
        <sz val="8"/>
        <color rgb="FF000000"/>
        <rFont val="Arial"/>
        <family val="2"/>
      </rPr>
      <t>, los cuales corresponden a los</t>
    </r>
    <r>
      <rPr>
        <b/>
        <sz val="8"/>
        <color rgb="FF000000"/>
        <rFont val="Arial"/>
        <family val="2"/>
      </rPr>
      <t xml:space="preserve"> tramos 9A</t>
    </r>
    <r>
      <rPr>
        <sz val="8"/>
        <color rgb="FF000000"/>
        <rFont val="Arial"/>
        <family val="2"/>
      </rPr>
      <t xml:space="preserve">, </t>
    </r>
    <r>
      <rPr>
        <b/>
        <sz val="8"/>
        <color rgb="FF000000"/>
        <rFont val="Arial"/>
        <family val="2"/>
      </rPr>
      <t>Patios y Talleres Norte</t>
    </r>
    <r>
      <rPr>
        <sz val="8"/>
        <color rgb="FF000000"/>
        <rFont val="Arial"/>
        <family val="2"/>
      </rPr>
      <t>. Para lo cual se anexa los</t>
    </r>
    <r>
      <rPr>
        <b/>
        <sz val="8"/>
        <color rgb="FF000000"/>
        <rFont val="Arial"/>
        <family val="2"/>
      </rPr>
      <t xml:space="preserve"> numeros de escrituras de los 42 predios adquiridos.</t>
    </r>
  </si>
  <si>
    <r>
      <t xml:space="preserve">Hasta el 30 de Septiembre del 2018, se evidencian la atención a 42 afectados prediales de los tramos 7A y 7B; para lo cual se anexa </t>
    </r>
    <r>
      <rPr>
        <b/>
        <sz val="8"/>
        <color rgb="FF000000"/>
        <rFont val="Arial"/>
        <family val="2"/>
      </rPr>
      <t>20 formatos de visitas y/o listados de asistencia</t>
    </r>
    <r>
      <rPr>
        <sz val="8"/>
        <color rgb="FF000000"/>
        <rFont val="Arial"/>
        <family val="2"/>
      </rPr>
      <t>.</t>
    </r>
  </si>
  <si>
    <t>SEGUIMIENTO PLANES DE ACCION POR PROCESO</t>
  </si>
  <si>
    <t>MONITOREO, REVISIÓN Y SEGUIMIENTO- CONTROL INTERNO</t>
  </si>
  <si>
    <t>ACCIONES  30 DE SEPTIEMBRE DE 2018 (III TRIMESTRE)</t>
  </si>
  <si>
    <t xml:space="preserve">  PESO DE LA ESTRATEGIA  PENDIENTE DE EJECUTAR </t>
  </si>
  <si>
    <t xml:space="preserve">META PENDIENTE </t>
  </si>
  <si>
    <t xml:space="preserve">CUMPLIMIENTO DE LA ESTRATEGIA </t>
  </si>
  <si>
    <t xml:space="preserve">OBSERVACIONES </t>
  </si>
  <si>
    <t xml:space="preserve">FRANCIA ELENA BEDOYA VILLEGAS- Jefe Control Interno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</si>
</sst>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7" x14ac:knownFonts="1">
    <font>
      <sz val="11"/>
      <color rgb="FF000000"/>
      <name val="Calibri"/>
    </font>
    <font>
      <sz val="8"/>
      <color rgb="FF000000"/>
      <name val="Arial"/>
      <family val="2"/>
    </font>
    <font>
      <sz val="11"/>
      <name val="Calibri"/>
      <family val="2"/>
    </font>
    <font>
      <b/>
      <sz val="8"/>
      <color rgb="FFFFFFFF"/>
      <name val="Arial"/>
      <family val="2"/>
    </font>
    <font>
      <b/>
      <sz val="8"/>
      <color rgb="FF000000"/>
      <name val="Arial"/>
      <family val="2"/>
    </font>
    <font>
      <b/>
      <sz val="8"/>
      <name val="Arial"/>
      <family val="2"/>
    </font>
    <font>
      <sz val="8"/>
      <name val="Arial"/>
      <family val="2"/>
    </font>
    <font>
      <sz val="11"/>
      <color rgb="FF000000"/>
      <name val="Arial"/>
      <family val="2"/>
    </font>
    <font>
      <sz val="8"/>
      <color rgb="FF000000"/>
      <name val="Calibri"/>
      <family val="2"/>
    </font>
    <font>
      <b/>
      <sz val="10"/>
      <color rgb="FF000000"/>
      <name val="Arial"/>
      <family val="2"/>
    </font>
    <font>
      <b/>
      <sz val="11"/>
      <color rgb="FF000000"/>
      <name val="Arial"/>
      <family val="2"/>
    </font>
    <font>
      <sz val="11"/>
      <color rgb="FF000000"/>
      <name val="Calibri"/>
      <family val="2"/>
    </font>
    <font>
      <b/>
      <sz val="8"/>
      <color theme="0"/>
      <name val="Arial"/>
      <family val="2"/>
    </font>
    <font>
      <sz val="11"/>
      <color theme="0"/>
      <name val="Calibri"/>
      <family val="2"/>
    </font>
    <font>
      <b/>
      <sz val="11"/>
      <name val="Calibri"/>
      <family val="2"/>
    </font>
    <font>
      <sz val="10"/>
      <color rgb="FF000000"/>
      <name val="Arial"/>
      <family val="2"/>
    </font>
    <font>
      <b/>
      <sz val="8"/>
      <name val="Calibri"/>
      <family val="2"/>
      <scheme val="minor"/>
    </font>
  </fonts>
  <fills count="12">
    <fill>
      <patternFill patternType="none"/>
    </fill>
    <fill>
      <patternFill patternType="gray125"/>
    </fill>
    <fill>
      <patternFill patternType="solid">
        <fgColor rgb="FFFFFFFF"/>
        <bgColor rgb="FFFFFFFF"/>
      </patternFill>
    </fill>
    <fill>
      <patternFill patternType="solid">
        <fgColor rgb="FF31859B"/>
        <bgColor rgb="FF31859B"/>
      </patternFill>
    </fill>
    <fill>
      <patternFill patternType="solid">
        <fgColor rgb="FFFFFF00"/>
        <bgColor rgb="FFFFFF00"/>
      </patternFill>
    </fill>
    <fill>
      <patternFill patternType="solid">
        <fgColor rgb="FFE36C09"/>
        <bgColor rgb="FFE36C09"/>
      </patternFill>
    </fill>
    <fill>
      <patternFill patternType="solid">
        <fgColor rgb="FFFF0000"/>
        <bgColor rgb="FFFF0000"/>
      </patternFill>
    </fill>
    <fill>
      <patternFill patternType="solid">
        <fgColor rgb="FF008000"/>
        <bgColor rgb="FF008000"/>
      </patternFill>
    </fill>
    <fill>
      <patternFill patternType="solid">
        <fgColor rgb="FFFFFF00"/>
        <bgColor indexed="64"/>
      </patternFill>
    </fill>
    <fill>
      <patternFill patternType="solid">
        <fgColor rgb="FFFFFF00"/>
        <bgColor rgb="FFFFFFFF"/>
      </patternFill>
    </fill>
    <fill>
      <patternFill patternType="solid">
        <fgColor theme="4" tint="0.59999389629810485"/>
        <bgColor indexed="64"/>
      </patternFill>
    </fill>
    <fill>
      <patternFill patternType="solid">
        <fgColor theme="4" tint="0.39997558519241921"/>
        <bgColor indexed="64"/>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applyFont="1" applyAlignment="1"/>
    <xf numFmtId="0" fontId="1" fillId="2" borderId="6" xfId="0" applyFont="1" applyFill="1" applyBorder="1" applyAlignment="1"/>
    <xf numFmtId="0" fontId="1" fillId="2" borderId="6" xfId="0" applyFont="1" applyFill="1" applyBorder="1" applyAlignment="1">
      <alignment wrapText="1"/>
    </xf>
    <xf numFmtId="0" fontId="1" fillId="2" borderId="6" xfId="0" applyFont="1" applyFill="1" applyBorder="1" applyAlignment="1">
      <alignment horizontal="left" vertical="top" wrapText="1"/>
    </xf>
    <xf numFmtId="0" fontId="1" fillId="2" borderId="6" xfId="0" applyFont="1" applyFill="1" applyBorder="1" applyAlignment="1">
      <alignment horizontal="center" vertical="center"/>
    </xf>
    <xf numFmtId="0" fontId="1" fillId="0" borderId="0" xfId="0" applyFont="1" applyAlignment="1"/>
    <xf numFmtId="0" fontId="1" fillId="0" borderId="12" xfId="0" applyFont="1" applyBorder="1" applyAlignment="1">
      <alignment horizontal="center" vertical="center"/>
    </xf>
    <xf numFmtId="164" fontId="1" fillId="0" borderId="12" xfId="0" applyNumberFormat="1" applyFont="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wrapText="1"/>
    </xf>
    <xf numFmtId="0" fontId="7" fillId="0" borderId="0" xfId="0" applyFont="1" applyAlignment="1">
      <alignment vertical="center" wrapText="1"/>
    </xf>
    <xf numFmtId="0" fontId="0" fillId="0" borderId="0" xfId="0" applyFont="1" applyAlignment="1"/>
    <xf numFmtId="0" fontId="8" fillId="0" borderId="0" xfId="0" applyFont="1" applyAlignment="1"/>
    <xf numFmtId="0" fontId="9" fillId="6"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1" fillId="2" borderId="10" xfId="0" applyFont="1" applyFill="1" applyBorder="1" applyAlignment="1"/>
    <xf numFmtId="0" fontId="1" fillId="2" borderId="16" xfId="0" applyFont="1" applyFill="1" applyBorder="1" applyAlignment="1">
      <alignment horizontal="center" vertical="center"/>
    </xf>
    <xf numFmtId="0" fontId="3" fillId="2" borderId="10" xfId="0" applyFont="1" applyFill="1" applyBorder="1" applyAlignment="1">
      <alignment horizontal="left" vertical="center" wrapText="1"/>
    </xf>
    <xf numFmtId="0" fontId="5"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10" xfId="0" applyFont="1" applyFill="1" applyBorder="1" applyAlignment="1">
      <alignment horizontal="left" vertical="center" wrapText="1"/>
    </xf>
    <xf numFmtId="0" fontId="1" fillId="0" borderId="10" xfId="0" applyFont="1" applyBorder="1" applyAlignment="1"/>
    <xf numFmtId="0" fontId="1" fillId="2" borderId="13"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0" borderId="12" xfId="0" applyFont="1" applyBorder="1" applyAlignment="1">
      <alignment horizontal="center" vertical="center" wrapText="1"/>
    </xf>
    <xf numFmtId="0" fontId="4" fillId="4" borderId="12" xfId="0" applyFont="1" applyFill="1" applyBorder="1" applyAlignment="1">
      <alignment horizontal="center" vertical="center" wrapText="1"/>
    </xf>
    <xf numFmtId="9" fontId="4" fillId="4" borderId="12" xfId="0" applyNumberFormat="1" applyFont="1" applyFill="1" applyBorder="1" applyAlignment="1">
      <alignment horizontal="center" vertical="center" wrapText="1"/>
    </xf>
    <xf numFmtId="164" fontId="4" fillId="4" borderId="12" xfId="0" applyNumberFormat="1" applyFont="1" applyFill="1" applyBorder="1" applyAlignment="1">
      <alignment horizontal="center" vertical="center" wrapText="1"/>
    </xf>
    <xf numFmtId="9" fontId="4" fillId="4" borderId="12" xfId="0" applyNumberFormat="1" applyFont="1" applyFill="1" applyBorder="1" applyAlignment="1">
      <alignment horizontal="center" vertical="center"/>
    </xf>
    <xf numFmtId="164" fontId="1" fillId="0" borderId="14" xfId="0" applyNumberFormat="1" applyFont="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2"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5" borderId="16"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0" borderId="16" xfId="0" applyFont="1" applyBorder="1" applyAlignment="1">
      <alignment horizontal="center" vertical="center"/>
    </xf>
    <xf numFmtId="0" fontId="1" fillId="2" borderId="16" xfId="0" applyFont="1" applyFill="1" applyBorder="1" applyAlignment="1">
      <alignment horizontal="center" vertical="center" wrapText="1"/>
    </xf>
    <xf numFmtId="9" fontId="1" fillId="0" borderId="1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Font="1" applyAlignment="1"/>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0" fontId="1" fillId="0" borderId="6" xfId="0" applyFont="1" applyFill="1" applyBorder="1" applyAlignment="1"/>
    <xf numFmtId="0" fontId="0" fillId="0" borderId="0" xfId="0" applyFont="1" applyFill="1" applyAlignment="1"/>
    <xf numFmtId="0" fontId="1" fillId="2" borderId="10" xfId="0" applyFont="1" applyFill="1" applyBorder="1" applyAlignment="1">
      <alignment horizontal="center" vertical="center"/>
    </xf>
    <xf numFmtId="0" fontId="0" fillId="0" borderId="16" xfId="0" applyFont="1" applyFill="1" applyBorder="1" applyAlignment="1">
      <alignment horizontal="center" vertical="center"/>
    </xf>
    <xf numFmtId="0" fontId="14" fillId="8" borderId="0" xfId="0" applyFont="1" applyFill="1" applyAlignment="1">
      <alignment horizontal="center" vertical="center"/>
    </xf>
    <xf numFmtId="9" fontId="5" fillId="8" borderId="12" xfId="0" applyNumberFormat="1" applyFont="1" applyFill="1" applyBorder="1" applyAlignment="1">
      <alignment horizontal="center" vertical="center" wrapText="1"/>
    </xf>
    <xf numFmtId="0" fontId="0" fillId="0" borderId="0" xfId="0" applyFont="1" applyAlignment="1"/>
    <xf numFmtId="0" fontId="2" fillId="0" borderId="10" xfId="0" applyFont="1" applyBorder="1"/>
    <xf numFmtId="0" fontId="1" fillId="2" borderId="10" xfId="0" applyFont="1" applyFill="1" applyBorder="1" applyAlignment="1">
      <alignment wrapText="1"/>
    </xf>
    <xf numFmtId="0" fontId="9" fillId="7" borderId="10" xfId="0" applyFont="1" applyFill="1" applyBorder="1" applyAlignment="1">
      <alignment horizontal="center" vertical="center" wrapText="1"/>
    </xf>
    <xf numFmtId="0" fontId="15" fillId="0" borderId="16" xfId="0" applyFont="1" applyFill="1" applyBorder="1" applyAlignment="1">
      <alignment horizontal="center" wrapText="1"/>
    </xf>
    <xf numFmtId="0" fontId="0" fillId="8" borderId="16" xfId="0" applyFont="1" applyFill="1" applyBorder="1" applyAlignment="1">
      <alignment horizontal="center" vertical="center"/>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17" xfId="0" applyFont="1" applyFill="1" applyBorder="1" applyAlignment="1">
      <alignment horizontal="center" vertical="center"/>
    </xf>
    <xf numFmtId="0" fontId="16" fillId="11" borderId="16" xfId="0" applyFont="1" applyFill="1" applyBorder="1" applyAlignment="1">
      <alignment horizontal="center" wrapText="1"/>
    </xf>
    <xf numFmtId="0" fontId="1" fillId="0" borderId="16" xfId="0" applyFont="1" applyFill="1" applyBorder="1" applyAlignment="1"/>
    <xf numFmtId="0" fontId="1" fillId="2" borderId="16" xfId="0" applyFont="1" applyFill="1" applyBorder="1" applyAlignment="1"/>
    <xf numFmtId="9" fontId="1" fillId="0" borderId="16" xfId="0" applyNumberFormat="1" applyFont="1" applyFill="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5" fillId="10" borderId="20" xfId="0" applyFont="1" applyFill="1" applyBorder="1" applyAlignment="1">
      <alignment horizontal="center" wrapText="1"/>
    </xf>
    <xf numFmtId="0" fontId="5" fillId="10" borderId="21" xfId="0" applyFont="1" applyFill="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7" fillId="0" borderId="3" xfId="0" applyFont="1" applyBorder="1" applyAlignment="1">
      <alignment horizontal="center" vertical="center" wrapText="1"/>
    </xf>
    <xf numFmtId="0" fontId="2" fillId="0" borderId="4" xfId="0" applyFont="1" applyBorder="1"/>
    <xf numFmtId="0" fontId="2" fillId="0" borderId="5" xfId="0" applyFont="1" applyBorder="1"/>
    <xf numFmtId="0" fontId="4" fillId="4" borderId="16" xfId="0" applyFont="1" applyFill="1" applyBorder="1" applyAlignment="1">
      <alignment horizontal="center" vertical="center" wrapText="1"/>
    </xf>
    <xf numFmtId="0" fontId="2" fillId="0" borderId="16" xfId="0" applyFont="1" applyBorder="1"/>
    <xf numFmtId="0" fontId="3" fillId="3" borderId="1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6" xfId="0" applyFont="1" applyFill="1" applyBorder="1" applyAlignment="1">
      <alignment horizontal="center" vertical="center"/>
    </xf>
    <xf numFmtId="0" fontId="3" fillId="3" borderId="16" xfId="0" applyFont="1" applyFill="1" applyBorder="1" applyAlignment="1">
      <alignment horizontal="center" vertical="center"/>
    </xf>
    <xf numFmtId="0" fontId="12" fillId="3" borderId="16" xfId="0" applyFont="1" applyFill="1" applyBorder="1" applyAlignment="1">
      <alignment horizontal="center" vertical="center" wrapText="1"/>
    </xf>
    <xf numFmtId="0" fontId="13" fillId="0" borderId="16" xfId="0" applyFont="1" applyBorder="1"/>
    <xf numFmtId="0" fontId="1" fillId="2"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2" fillId="3" borderId="16" xfId="0" applyFont="1" applyFill="1" applyBorder="1" applyAlignment="1">
      <alignment horizontal="center" vertical="center"/>
    </xf>
    <xf numFmtId="0" fontId="2" fillId="0" borderId="15" xfId="0" applyFont="1" applyBorder="1"/>
    <xf numFmtId="0" fontId="4" fillId="2" borderId="16" xfId="0" applyFont="1" applyFill="1" applyBorder="1" applyAlignment="1">
      <alignment horizontal="center" vertical="center" wrapText="1"/>
    </xf>
    <xf numFmtId="0" fontId="1" fillId="2" borderId="10" xfId="0" applyFont="1" applyFill="1" applyBorder="1" applyAlignment="1">
      <alignment horizontal="left" vertical="top"/>
    </xf>
    <xf numFmtId="0" fontId="2" fillId="0" borderId="10" xfId="0" applyFont="1" applyBorder="1"/>
    <xf numFmtId="0" fontId="3" fillId="2" borderId="10" xfId="0" applyFont="1" applyFill="1" applyBorder="1" applyAlignment="1">
      <alignment horizontal="center" vertical="center" wrapText="1"/>
    </xf>
    <xf numFmtId="0" fontId="1" fillId="2" borderId="1" xfId="0" applyFont="1" applyFill="1" applyBorder="1" applyAlignment="1">
      <alignment horizontal="center"/>
    </xf>
    <xf numFmtId="0" fontId="2" fillId="0" borderId="2"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12" fillId="3" borderId="18"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 fillId="2" borderId="4" xfId="0" applyFont="1" applyFill="1" applyBorder="1" applyAlignment="1">
      <alignment horizontal="center"/>
    </xf>
    <xf numFmtId="0" fontId="5" fillId="2" borderId="19" xfId="0" applyFont="1" applyFill="1" applyBorder="1" applyAlignment="1">
      <alignment horizontal="center" vertical="center"/>
    </xf>
    <xf numFmtId="0" fontId="1" fillId="2" borderId="16" xfId="0" applyFont="1" applyFill="1" applyBorder="1" applyAlignment="1">
      <alignment horizontal="center" vertical="center"/>
    </xf>
    <xf numFmtId="0" fontId="9" fillId="0" borderId="3" xfId="0" applyFont="1" applyBorder="1" applyAlignment="1">
      <alignment horizontal="center" vertical="center" wrapText="1"/>
    </xf>
    <xf numFmtId="0" fontId="0" fillId="0" borderId="4" xfId="0" applyFont="1" applyBorder="1" applyAlignment="1">
      <alignment wrapText="1"/>
    </xf>
    <xf numFmtId="0" fontId="0"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657225</xdr:colOff>
      <xdr:row>0</xdr:row>
      <xdr:rowOff>0</xdr:rowOff>
    </xdr:from>
    <xdr:ext cx="1990725" cy="523875"/>
    <xdr:pic>
      <xdr:nvPicPr>
        <xdr:cNvPr id="2" name="image1.png"/>
        <xdr:cNvPicPr preferRelativeResize="0"/>
      </xdr:nvPicPr>
      <xdr:blipFill>
        <a:blip xmlns:r="http://schemas.openxmlformats.org/officeDocument/2006/relationships" r:embed="rId1" cstate="print"/>
        <a:stretch>
          <a:fillRect/>
        </a:stretch>
      </xdr:blipFill>
      <xdr:spPr>
        <a:xfrm>
          <a:off x="1228725" y="0"/>
          <a:ext cx="1990725" cy="5238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01"/>
  <sheetViews>
    <sheetView tabSelected="1" topLeftCell="D14" zoomScale="90" zoomScaleNormal="90" workbookViewId="0">
      <selection activeCell="G16" sqref="G16:Q16"/>
    </sheetView>
  </sheetViews>
  <sheetFormatPr baseColWidth="10" defaultColWidth="14.42578125" defaultRowHeight="15" customHeight="1" x14ac:dyDescent="0.25"/>
  <cols>
    <col min="1" max="1" width="8.5703125" customWidth="1"/>
    <col min="2" max="2" width="16.85546875" customWidth="1"/>
    <col min="3" max="3" width="24.7109375" customWidth="1"/>
    <col min="4" max="4" width="25" customWidth="1"/>
    <col min="5" max="5" width="25" style="54" customWidth="1"/>
    <col min="6" max="6" width="31.5703125" customWidth="1"/>
    <col min="7" max="8" width="11.42578125" customWidth="1"/>
    <col min="9" max="9" width="16.5703125" customWidth="1"/>
    <col min="10" max="10" width="16.5703125" style="42" customWidth="1"/>
    <col min="11" max="11" width="16.5703125" customWidth="1"/>
    <col min="12" max="12" width="12.5703125" customWidth="1"/>
    <col min="13" max="13" width="13.140625" customWidth="1"/>
    <col min="14" max="15" width="12.5703125" customWidth="1"/>
    <col min="16" max="16" width="13.5703125" customWidth="1"/>
    <col min="17" max="28" width="3" customWidth="1"/>
    <col min="29" max="29" width="11.42578125" customWidth="1"/>
    <col min="30" max="30" width="22.5703125" customWidth="1"/>
    <col min="31" max="31" width="14" customWidth="1"/>
    <col min="32" max="32" width="12.85546875" customWidth="1"/>
    <col min="33" max="33" width="14.85546875" customWidth="1"/>
    <col min="34" max="34" width="16.7109375" customWidth="1"/>
    <col min="35" max="38" width="11.42578125" customWidth="1"/>
  </cols>
  <sheetData>
    <row r="1" spans="1:38" ht="11.25" customHeight="1" x14ac:dyDescent="0.25">
      <c r="A1" s="93"/>
      <c r="B1" s="94"/>
      <c r="C1" s="94"/>
      <c r="D1" s="94"/>
      <c r="E1" s="103" t="s">
        <v>0</v>
      </c>
      <c r="F1" s="103"/>
      <c r="G1" s="103"/>
      <c r="H1" s="103"/>
      <c r="I1" s="103"/>
      <c r="J1" s="103"/>
      <c r="K1" s="103"/>
      <c r="L1" s="103"/>
      <c r="M1" s="103"/>
      <c r="N1" s="103"/>
      <c r="O1" s="103"/>
      <c r="P1" s="103"/>
      <c r="Q1" s="103"/>
      <c r="R1" s="103"/>
      <c r="S1" s="103"/>
      <c r="T1" s="103"/>
      <c r="U1" s="103"/>
      <c r="V1" s="103"/>
      <c r="W1" s="103"/>
      <c r="X1" s="103"/>
      <c r="Y1" s="103"/>
      <c r="Z1" s="103"/>
      <c r="AA1" s="103"/>
      <c r="AB1" s="101" t="s">
        <v>65</v>
      </c>
      <c r="AC1" s="74"/>
      <c r="AD1" s="75"/>
      <c r="AE1" s="1"/>
      <c r="AF1" s="1"/>
      <c r="AG1" s="1"/>
      <c r="AH1" s="1"/>
      <c r="AI1" s="1"/>
      <c r="AJ1" s="1"/>
      <c r="AK1" s="1"/>
      <c r="AL1" s="1"/>
    </row>
    <row r="2" spans="1:38" ht="11.25" customHeight="1" x14ac:dyDescent="0.25">
      <c r="A2" s="95"/>
      <c r="B2" s="96"/>
      <c r="C2" s="96"/>
      <c r="D2" s="91"/>
      <c r="E2" s="103"/>
      <c r="F2" s="103"/>
      <c r="G2" s="103"/>
      <c r="H2" s="103"/>
      <c r="I2" s="103"/>
      <c r="J2" s="103"/>
      <c r="K2" s="103"/>
      <c r="L2" s="103"/>
      <c r="M2" s="103"/>
      <c r="N2" s="103"/>
      <c r="O2" s="103"/>
      <c r="P2" s="103"/>
      <c r="Q2" s="103"/>
      <c r="R2" s="103"/>
      <c r="S2" s="103"/>
      <c r="T2" s="103"/>
      <c r="U2" s="103"/>
      <c r="V2" s="103"/>
      <c r="W2" s="103"/>
      <c r="X2" s="103"/>
      <c r="Y2" s="103"/>
      <c r="Z2" s="103"/>
      <c r="AA2" s="103"/>
      <c r="AB2" s="101" t="s">
        <v>66</v>
      </c>
      <c r="AC2" s="74"/>
      <c r="AD2" s="75"/>
      <c r="AE2" s="1"/>
      <c r="AF2" s="1"/>
      <c r="AG2" s="1"/>
      <c r="AH2" s="1"/>
      <c r="AI2" s="1"/>
      <c r="AJ2" s="1"/>
      <c r="AK2" s="1"/>
      <c r="AL2" s="1"/>
    </row>
    <row r="3" spans="1:38" ht="11.25" customHeight="1" x14ac:dyDescent="0.25">
      <c r="A3" s="95"/>
      <c r="B3" s="96"/>
      <c r="C3" s="96"/>
      <c r="D3" s="91"/>
      <c r="E3" s="103" t="s">
        <v>64</v>
      </c>
      <c r="F3" s="103"/>
      <c r="G3" s="103"/>
      <c r="H3" s="103"/>
      <c r="I3" s="103"/>
      <c r="J3" s="103"/>
      <c r="K3" s="103"/>
      <c r="L3" s="103"/>
      <c r="M3" s="103"/>
      <c r="N3" s="103"/>
      <c r="O3" s="103"/>
      <c r="P3" s="103"/>
      <c r="Q3" s="103"/>
      <c r="R3" s="103"/>
      <c r="S3" s="103"/>
      <c r="T3" s="103"/>
      <c r="U3" s="103"/>
      <c r="V3" s="103"/>
      <c r="W3" s="103"/>
      <c r="X3" s="103"/>
      <c r="Y3" s="103"/>
      <c r="Z3" s="103"/>
      <c r="AA3" s="103"/>
      <c r="AB3" s="101" t="s">
        <v>67</v>
      </c>
      <c r="AC3" s="74"/>
      <c r="AD3" s="75"/>
      <c r="AE3" s="1"/>
      <c r="AF3" s="1"/>
      <c r="AG3" s="1"/>
      <c r="AH3" s="1"/>
      <c r="AI3" s="1"/>
      <c r="AJ3" s="1"/>
      <c r="AK3" s="1"/>
      <c r="AL3" s="1"/>
    </row>
    <row r="4" spans="1:38" ht="11.25" customHeight="1" thickBot="1" x14ac:dyDescent="0.3">
      <c r="A4" s="97"/>
      <c r="B4" s="98"/>
      <c r="C4" s="98"/>
      <c r="D4" s="88"/>
      <c r="E4" s="103"/>
      <c r="F4" s="103"/>
      <c r="G4" s="103"/>
      <c r="H4" s="103"/>
      <c r="I4" s="103"/>
      <c r="J4" s="103"/>
      <c r="K4" s="103"/>
      <c r="L4" s="103"/>
      <c r="M4" s="103"/>
      <c r="N4" s="103"/>
      <c r="O4" s="103"/>
      <c r="P4" s="103"/>
      <c r="Q4" s="103"/>
      <c r="R4" s="103"/>
      <c r="S4" s="103"/>
      <c r="T4" s="103"/>
      <c r="U4" s="103"/>
      <c r="V4" s="103"/>
      <c r="W4" s="103"/>
      <c r="X4" s="103"/>
      <c r="Y4" s="103"/>
      <c r="Z4" s="103"/>
      <c r="AA4" s="103"/>
      <c r="AB4" s="101" t="s">
        <v>1</v>
      </c>
      <c r="AC4" s="74"/>
      <c r="AD4" s="75"/>
      <c r="AE4" s="1"/>
      <c r="AF4" s="1"/>
      <c r="AG4" s="1"/>
      <c r="AH4" s="1"/>
      <c r="AI4" s="1"/>
      <c r="AJ4" s="1"/>
      <c r="AK4" s="1"/>
      <c r="AL4" s="1"/>
    </row>
    <row r="5" spans="1:38" ht="25.5" customHeight="1" thickBot="1" x14ac:dyDescent="0.3">
      <c r="A5" s="1"/>
      <c r="B5" s="1"/>
      <c r="C5" s="2"/>
      <c r="D5" s="2"/>
      <c r="E5" s="56"/>
      <c r="F5" s="3"/>
      <c r="G5" s="4"/>
      <c r="H5" s="4"/>
      <c r="I5" s="4"/>
      <c r="J5" s="50"/>
      <c r="K5" s="4"/>
      <c r="L5" s="1"/>
      <c r="M5" s="1"/>
      <c r="N5" s="1"/>
      <c r="O5" s="1"/>
      <c r="P5" s="1"/>
      <c r="Q5" s="1"/>
      <c r="R5" s="1"/>
      <c r="S5" s="1"/>
      <c r="T5" s="1"/>
      <c r="U5" s="1"/>
      <c r="V5" s="1"/>
      <c r="W5" s="1"/>
      <c r="X5" s="5"/>
      <c r="Y5" s="1"/>
      <c r="Z5" s="1"/>
      <c r="AA5" s="1"/>
      <c r="AB5" s="1"/>
      <c r="AC5" s="1"/>
      <c r="AD5" s="1"/>
      <c r="AE5" s="69" t="s">
        <v>73</v>
      </c>
      <c r="AF5" s="70"/>
      <c r="AG5" s="71"/>
      <c r="AH5" s="72"/>
      <c r="AI5" s="1"/>
      <c r="AJ5" s="1"/>
      <c r="AK5" s="1"/>
      <c r="AL5" s="1"/>
    </row>
    <row r="6" spans="1:38" ht="12" customHeight="1" thickBot="1" x14ac:dyDescent="0.3">
      <c r="A6" s="81" t="s">
        <v>2</v>
      </c>
      <c r="B6" s="77"/>
      <c r="C6" s="2"/>
      <c r="D6" s="2"/>
      <c r="E6" s="56"/>
      <c r="F6" s="3"/>
      <c r="G6" s="4"/>
      <c r="H6" s="4"/>
      <c r="I6" s="4"/>
      <c r="J6" s="50"/>
      <c r="K6" s="4"/>
      <c r="L6" s="1"/>
      <c r="M6" s="1"/>
      <c r="N6" s="1"/>
      <c r="O6" s="1"/>
      <c r="P6" s="1"/>
      <c r="Q6" s="1"/>
      <c r="R6" s="1"/>
      <c r="S6" s="1"/>
      <c r="T6" s="1"/>
      <c r="U6" s="1"/>
      <c r="V6" s="1"/>
      <c r="W6" s="1"/>
      <c r="X6" s="5"/>
      <c r="Y6" s="1"/>
      <c r="Z6" s="1"/>
      <c r="AA6" s="1"/>
      <c r="AB6" s="1"/>
      <c r="AC6" s="1"/>
      <c r="AD6" s="1"/>
      <c r="AE6" s="69" t="s">
        <v>74</v>
      </c>
      <c r="AF6" s="70"/>
      <c r="AG6" s="71"/>
      <c r="AH6" s="72"/>
      <c r="AI6" s="1"/>
      <c r="AJ6" s="1"/>
      <c r="AK6" s="1"/>
      <c r="AL6" s="1"/>
    </row>
    <row r="7" spans="1:38" ht="12" customHeight="1" thickBot="1" x14ac:dyDescent="0.3">
      <c r="A7" s="89">
        <v>2018</v>
      </c>
      <c r="B7" s="89"/>
      <c r="D7" s="18"/>
      <c r="E7" s="18"/>
      <c r="F7" s="102"/>
      <c r="G7" s="102"/>
      <c r="H7" s="19"/>
      <c r="I7" s="20"/>
      <c r="J7" s="20"/>
      <c r="K7" s="20"/>
      <c r="L7" s="21"/>
      <c r="M7" s="21"/>
      <c r="N7" s="21"/>
      <c r="O7" s="21"/>
      <c r="P7" s="21"/>
      <c r="Q7" s="92"/>
      <c r="R7" s="91"/>
      <c r="S7" s="90"/>
      <c r="T7" s="91"/>
      <c r="U7" s="91"/>
      <c r="V7" s="91"/>
      <c r="W7" s="91"/>
      <c r="X7" s="22"/>
      <c r="Y7" s="16"/>
      <c r="Z7" s="16"/>
      <c r="AA7" s="16"/>
      <c r="AB7" s="16"/>
      <c r="AC7" s="16"/>
      <c r="AD7" s="16"/>
      <c r="AE7" s="69" t="s">
        <v>73</v>
      </c>
      <c r="AF7" s="70"/>
      <c r="AG7" s="71"/>
      <c r="AH7" s="72"/>
      <c r="AI7" s="1"/>
      <c r="AJ7" s="1"/>
      <c r="AK7" s="1"/>
      <c r="AL7" s="1"/>
    </row>
    <row r="8" spans="1:38" ht="15.75" customHeight="1" thickBot="1" x14ac:dyDescent="0.3">
      <c r="A8" s="82" t="s">
        <v>3</v>
      </c>
      <c r="B8" s="82" t="s">
        <v>4</v>
      </c>
      <c r="C8" s="82" t="s">
        <v>5</v>
      </c>
      <c r="D8" s="82" t="s">
        <v>6</v>
      </c>
      <c r="E8" s="82" t="s">
        <v>11</v>
      </c>
      <c r="F8" s="99" t="s">
        <v>7</v>
      </c>
      <c r="G8" s="87" t="s">
        <v>8</v>
      </c>
      <c r="H8" s="82" t="s">
        <v>9</v>
      </c>
      <c r="I8" s="82" t="s">
        <v>10</v>
      </c>
      <c r="J8" s="82" t="s">
        <v>52</v>
      </c>
      <c r="K8" s="76" t="s">
        <v>68</v>
      </c>
      <c r="L8" s="78" t="s">
        <v>12</v>
      </c>
      <c r="M8" s="78" t="s">
        <v>13</v>
      </c>
      <c r="N8" s="78" t="s">
        <v>14</v>
      </c>
      <c r="O8" s="76" t="s">
        <v>68</v>
      </c>
      <c r="P8" s="79" t="s">
        <v>15</v>
      </c>
      <c r="Q8" s="80" t="s">
        <v>16</v>
      </c>
      <c r="R8" s="77"/>
      <c r="S8" s="77"/>
      <c r="T8" s="77"/>
      <c r="U8" s="77"/>
      <c r="V8" s="77"/>
      <c r="W8" s="77"/>
      <c r="X8" s="77"/>
      <c r="Y8" s="77"/>
      <c r="Z8" s="77"/>
      <c r="AA8" s="77"/>
      <c r="AB8" s="77"/>
      <c r="AC8" s="34"/>
      <c r="AD8" s="79" t="s">
        <v>17</v>
      </c>
      <c r="AE8" s="69" t="s">
        <v>75</v>
      </c>
      <c r="AF8" s="70"/>
      <c r="AG8" s="71"/>
      <c r="AH8" s="72"/>
      <c r="AI8" s="1"/>
      <c r="AJ8" s="1"/>
      <c r="AK8" s="1"/>
      <c r="AL8" s="1"/>
    </row>
    <row r="9" spans="1:38" ht="59.25" customHeight="1" x14ac:dyDescent="0.25">
      <c r="A9" s="83"/>
      <c r="B9" s="83"/>
      <c r="C9" s="83"/>
      <c r="D9" s="83"/>
      <c r="E9" s="83"/>
      <c r="F9" s="100"/>
      <c r="G9" s="83"/>
      <c r="H9" s="83"/>
      <c r="I9" s="83"/>
      <c r="J9" s="83"/>
      <c r="K9" s="77"/>
      <c r="L9" s="77"/>
      <c r="M9" s="77"/>
      <c r="N9" s="77"/>
      <c r="O9" s="77"/>
      <c r="P9" s="77"/>
      <c r="Q9" s="35" t="s">
        <v>18</v>
      </c>
      <c r="R9" s="35" t="s">
        <v>19</v>
      </c>
      <c r="S9" s="35" t="s">
        <v>20</v>
      </c>
      <c r="T9" s="35" t="s">
        <v>21</v>
      </c>
      <c r="U9" s="35" t="s">
        <v>20</v>
      </c>
      <c r="V9" s="35" t="s">
        <v>22</v>
      </c>
      <c r="W9" s="35" t="s">
        <v>22</v>
      </c>
      <c r="X9" s="35" t="s">
        <v>21</v>
      </c>
      <c r="Y9" s="35" t="s">
        <v>23</v>
      </c>
      <c r="Z9" s="35" t="s">
        <v>24</v>
      </c>
      <c r="AA9" s="35" t="s">
        <v>25</v>
      </c>
      <c r="AB9" s="35" t="s">
        <v>26</v>
      </c>
      <c r="AC9" s="35" t="s">
        <v>14</v>
      </c>
      <c r="AD9" s="77"/>
      <c r="AE9" s="63" t="s">
        <v>76</v>
      </c>
      <c r="AF9" s="63" t="s">
        <v>77</v>
      </c>
      <c r="AG9" s="63" t="s">
        <v>78</v>
      </c>
      <c r="AH9" s="63" t="s">
        <v>79</v>
      </c>
      <c r="AI9" s="1"/>
      <c r="AJ9" s="1"/>
      <c r="AK9" s="1"/>
      <c r="AL9" s="1"/>
    </row>
    <row r="10" spans="1:38" s="49" customFormat="1" ht="150" customHeight="1" x14ac:dyDescent="0.25">
      <c r="A10" s="84">
        <v>2</v>
      </c>
      <c r="B10" s="84" t="s">
        <v>27</v>
      </c>
      <c r="C10" s="58" t="s">
        <v>54</v>
      </c>
      <c r="D10" s="43" t="s">
        <v>50</v>
      </c>
      <c r="E10" s="46">
        <v>0.35</v>
      </c>
      <c r="F10" s="43" t="s">
        <v>57</v>
      </c>
      <c r="G10" s="44">
        <v>85</v>
      </c>
      <c r="H10" s="44" t="s">
        <v>28</v>
      </c>
      <c r="I10" s="45" t="s">
        <v>56</v>
      </c>
      <c r="J10" s="46">
        <f>+(K10/G10)*E10</f>
        <v>0.26352941176470585</v>
      </c>
      <c r="K10" s="51">
        <f>+(SUM(Q10:Y10))</f>
        <v>64</v>
      </c>
      <c r="L10" s="47">
        <f>+(((((6120000)/2*11)+(3600000*11)+(3120600*11)+(3120600*11)+(3120600*11)))/2)/1000000</f>
        <v>88.119900000000001</v>
      </c>
      <c r="M10" s="46"/>
      <c r="N10" s="47">
        <f t="shared" ref="N10:N11" si="0">+L10</f>
        <v>88.119900000000001</v>
      </c>
      <c r="O10" s="47">
        <f>+((N10/11)*9)</f>
        <v>72.098099999999988</v>
      </c>
      <c r="P10" s="45" t="s">
        <v>29</v>
      </c>
      <c r="Q10" s="44">
        <v>7</v>
      </c>
      <c r="R10" s="44">
        <v>7</v>
      </c>
      <c r="S10" s="44">
        <v>7</v>
      </c>
      <c r="T10" s="44">
        <v>8</v>
      </c>
      <c r="U10" s="45">
        <v>7</v>
      </c>
      <c r="V10" s="44">
        <v>7</v>
      </c>
      <c r="W10" s="44">
        <v>7</v>
      </c>
      <c r="X10" s="44">
        <v>7</v>
      </c>
      <c r="Y10" s="44">
        <v>7</v>
      </c>
      <c r="Z10" s="44">
        <v>7</v>
      </c>
      <c r="AA10" s="44">
        <v>7</v>
      </c>
      <c r="AB10" s="44">
        <v>7</v>
      </c>
      <c r="AC10" s="44">
        <f t="shared" ref="AC10:AC12" si="1">+SUM(Q10:AB10)</f>
        <v>85</v>
      </c>
      <c r="AD10" s="60" t="s">
        <v>69</v>
      </c>
      <c r="AE10" s="66">
        <f>E10-J10</f>
        <v>8.6470588235294132E-2</v>
      </c>
      <c r="AF10" s="44">
        <f>G10-K10</f>
        <v>21</v>
      </c>
      <c r="AG10" s="64"/>
      <c r="AH10" s="64"/>
      <c r="AI10" s="48"/>
      <c r="AJ10" s="48"/>
      <c r="AK10" s="48"/>
      <c r="AL10" s="48"/>
    </row>
    <row r="11" spans="1:38" s="49" customFormat="1" ht="128.25" customHeight="1" x14ac:dyDescent="0.25">
      <c r="A11" s="84"/>
      <c r="B11" s="84"/>
      <c r="C11" s="85" t="s">
        <v>55</v>
      </c>
      <c r="D11" s="43" t="s">
        <v>49</v>
      </c>
      <c r="E11" s="46">
        <v>0.35</v>
      </c>
      <c r="F11" s="43" t="s">
        <v>58</v>
      </c>
      <c r="G11" s="44">
        <v>85</v>
      </c>
      <c r="H11" s="44" t="s">
        <v>28</v>
      </c>
      <c r="I11" s="45" t="s">
        <v>59</v>
      </c>
      <c r="J11" s="46">
        <f>+(K11/G11)*E11</f>
        <v>0.26352941176470585</v>
      </c>
      <c r="K11" s="51">
        <f>+(SUM(Q11:Y11))</f>
        <v>64</v>
      </c>
      <c r="L11" s="47">
        <f>+(((((6120000)/2*11)+(3600000*11)+(3120600*11)+(3120600*11)+(3120600*11)))/2)/1000000</f>
        <v>88.119900000000001</v>
      </c>
      <c r="M11" s="46"/>
      <c r="N11" s="47">
        <f t="shared" si="0"/>
        <v>88.119900000000001</v>
      </c>
      <c r="O11" s="47">
        <f>+((N11/11)*9)</f>
        <v>72.098099999999988</v>
      </c>
      <c r="P11" s="45" t="s">
        <v>29</v>
      </c>
      <c r="Q11" s="44">
        <v>7</v>
      </c>
      <c r="R11" s="44">
        <v>7</v>
      </c>
      <c r="S11" s="44">
        <v>7</v>
      </c>
      <c r="T11" s="44">
        <v>8</v>
      </c>
      <c r="U11" s="45">
        <v>7</v>
      </c>
      <c r="V11" s="44">
        <v>7</v>
      </c>
      <c r="W11" s="44">
        <v>7</v>
      </c>
      <c r="X11" s="44">
        <v>7</v>
      </c>
      <c r="Y11" s="44">
        <v>7</v>
      </c>
      <c r="Z11" s="44">
        <v>7</v>
      </c>
      <c r="AA11" s="44">
        <v>7</v>
      </c>
      <c r="AB11" s="44">
        <v>7</v>
      </c>
      <c r="AC11" s="44">
        <f t="shared" si="1"/>
        <v>85</v>
      </c>
      <c r="AD11" s="60" t="s">
        <v>70</v>
      </c>
      <c r="AE11" s="66">
        <f t="shared" ref="AE11:AE13" si="2">E11-J11</f>
        <v>8.6470588235294132E-2</v>
      </c>
      <c r="AF11" s="44">
        <f t="shared" ref="AF11:AF13" si="3">G11-K11</f>
        <v>21</v>
      </c>
      <c r="AG11" s="64"/>
      <c r="AH11" s="64"/>
      <c r="AI11" s="48"/>
      <c r="AJ11" s="48"/>
      <c r="AK11" s="48"/>
      <c r="AL11" s="48"/>
    </row>
    <row r="12" spans="1:38" s="49" customFormat="1" ht="129.75" customHeight="1" x14ac:dyDescent="0.25">
      <c r="A12" s="84"/>
      <c r="B12" s="84"/>
      <c r="C12" s="86"/>
      <c r="D12" s="43" t="s">
        <v>51</v>
      </c>
      <c r="E12" s="46">
        <v>0.25</v>
      </c>
      <c r="F12" s="43" t="s">
        <v>60</v>
      </c>
      <c r="G12" s="45">
        <v>42</v>
      </c>
      <c r="H12" s="45" t="s">
        <v>28</v>
      </c>
      <c r="I12" s="45" t="s">
        <v>30</v>
      </c>
      <c r="J12" s="46">
        <f>+(K12/G12)*E12</f>
        <v>0.15476190476190477</v>
      </c>
      <c r="K12" s="59">
        <f>+(SUM(Q12:Y12))</f>
        <v>26</v>
      </c>
      <c r="L12" s="47">
        <v>25</v>
      </c>
      <c r="M12" s="47">
        <f>9616349901/1000000</f>
        <v>9616.3499009999996</v>
      </c>
      <c r="N12" s="47">
        <f>+M12+L12</f>
        <v>9641.3499009999996</v>
      </c>
      <c r="O12" s="47">
        <v>3711</v>
      </c>
      <c r="P12" s="45" t="s">
        <v>29</v>
      </c>
      <c r="Q12" s="44"/>
      <c r="R12" s="44"/>
      <c r="S12" s="44"/>
      <c r="T12" s="44">
        <v>4</v>
      </c>
      <c r="U12" s="45">
        <v>4</v>
      </c>
      <c r="V12" s="44">
        <v>4</v>
      </c>
      <c r="W12" s="44">
        <v>4</v>
      </c>
      <c r="X12" s="44">
        <v>5</v>
      </c>
      <c r="Y12" s="44">
        <v>5</v>
      </c>
      <c r="Z12" s="44">
        <v>6</v>
      </c>
      <c r="AA12" s="44">
        <v>5</v>
      </c>
      <c r="AB12" s="44">
        <v>5</v>
      </c>
      <c r="AC12" s="44">
        <f t="shared" si="1"/>
        <v>42</v>
      </c>
      <c r="AD12" s="60" t="s">
        <v>71</v>
      </c>
      <c r="AE12" s="66">
        <f t="shared" si="2"/>
        <v>9.5238095238095233E-2</v>
      </c>
      <c r="AF12" s="44">
        <f t="shared" si="3"/>
        <v>16</v>
      </c>
      <c r="AG12" s="64"/>
      <c r="AH12" s="64"/>
      <c r="AI12" s="48"/>
      <c r="AJ12" s="48"/>
      <c r="AK12" s="48"/>
      <c r="AL12" s="48"/>
    </row>
    <row r="13" spans="1:38" s="11" customFormat="1" ht="231.75" customHeight="1" x14ac:dyDescent="0.25">
      <c r="A13" s="84"/>
      <c r="B13" s="84"/>
      <c r="C13" s="36" t="s">
        <v>48</v>
      </c>
      <c r="D13" s="36" t="s">
        <v>62</v>
      </c>
      <c r="E13" s="39">
        <v>0.05</v>
      </c>
      <c r="F13" s="36" t="s">
        <v>61</v>
      </c>
      <c r="G13" s="45">
        <v>42</v>
      </c>
      <c r="H13" s="41" t="s">
        <v>28</v>
      </c>
      <c r="I13" s="38" t="s">
        <v>63</v>
      </c>
      <c r="J13" s="46">
        <f>+(K13/G13)*E13</f>
        <v>3.8095238095238099E-2</v>
      </c>
      <c r="K13" s="59">
        <f>+(SUM(Q13:Y13))</f>
        <v>32</v>
      </c>
      <c r="L13" s="40"/>
      <c r="M13" s="40"/>
      <c r="N13" s="40">
        <f>+M13+L13</f>
        <v>0</v>
      </c>
      <c r="O13" s="47"/>
      <c r="P13" s="38" t="s">
        <v>29</v>
      </c>
      <c r="Q13" s="17"/>
      <c r="R13" s="17">
        <v>4</v>
      </c>
      <c r="S13" s="17">
        <v>4</v>
      </c>
      <c r="T13" s="17">
        <v>4</v>
      </c>
      <c r="U13" s="38">
        <v>4</v>
      </c>
      <c r="V13" s="17">
        <v>4</v>
      </c>
      <c r="W13" s="17">
        <v>4</v>
      </c>
      <c r="X13" s="37">
        <v>4</v>
      </c>
      <c r="Y13" s="17">
        <v>4</v>
      </c>
      <c r="Z13" s="17">
        <v>4</v>
      </c>
      <c r="AA13" s="17">
        <v>4</v>
      </c>
      <c r="AB13" s="17">
        <v>2</v>
      </c>
      <c r="AC13" s="17">
        <f t="shared" ref="AC13" si="4">+SUM(Q13:AB13)</f>
        <v>42</v>
      </c>
      <c r="AD13" s="61" t="s">
        <v>72</v>
      </c>
      <c r="AE13" s="66">
        <f t="shared" si="2"/>
        <v>1.1904761904761904E-2</v>
      </c>
      <c r="AF13" s="44">
        <f t="shared" si="3"/>
        <v>10</v>
      </c>
      <c r="AG13" s="65"/>
      <c r="AH13" s="65"/>
      <c r="AI13" s="16"/>
      <c r="AJ13" s="16"/>
      <c r="AK13" s="16"/>
      <c r="AL13" s="16"/>
    </row>
    <row r="14" spans="1:38" ht="80.25" customHeight="1" x14ac:dyDescent="0.25">
      <c r="A14" s="23"/>
      <c r="B14" s="9"/>
      <c r="C14" s="9"/>
      <c r="D14" s="52" t="s">
        <v>53</v>
      </c>
      <c r="E14" s="53">
        <f>+SUM(E10:E13)</f>
        <v>1</v>
      </c>
      <c r="F14" s="24"/>
      <c r="G14" s="25"/>
      <c r="H14" s="25"/>
      <c r="I14" s="26" t="s">
        <v>31</v>
      </c>
      <c r="J14" s="27">
        <f>+SUM(J10:J12)</f>
        <v>0.68182072829131646</v>
      </c>
      <c r="L14" s="28" t="s">
        <v>32</v>
      </c>
      <c r="M14" s="29">
        <f>+O14/N14</f>
        <v>0.39268255421260045</v>
      </c>
      <c r="N14" s="7">
        <f>+SUM(N10:N13)</f>
        <v>9817.589700999999</v>
      </c>
      <c r="O14" s="30">
        <f>+SUM(O10:O13)</f>
        <v>3855.1961999999999</v>
      </c>
      <c r="P14" s="31" t="s">
        <v>29</v>
      </c>
      <c r="Q14" s="32"/>
      <c r="R14" s="32"/>
      <c r="S14" s="32"/>
      <c r="T14" s="32"/>
      <c r="U14" s="33"/>
      <c r="V14" s="32"/>
      <c r="W14" s="32"/>
      <c r="X14" s="6"/>
      <c r="Y14" s="32"/>
      <c r="Z14" s="32"/>
      <c r="AA14" s="32"/>
      <c r="AB14" s="32"/>
      <c r="AC14" s="8"/>
      <c r="AD14" s="62"/>
      <c r="AE14" s="66"/>
      <c r="AF14" s="44"/>
      <c r="AG14" s="65"/>
      <c r="AH14" s="65"/>
      <c r="AI14" s="1"/>
      <c r="AJ14" s="1"/>
      <c r="AK14" s="1"/>
      <c r="AL14" s="1"/>
    </row>
    <row r="15" spans="1:38" x14ac:dyDescent="0.25">
      <c r="A15" s="73" t="s">
        <v>33</v>
      </c>
      <c r="B15" s="74"/>
      <c r="C15" s="74"/>
      <c r="D15" s="74"/>
      <c r="E15" s="74"/>
      <c r="F15" s="74"/>
      <c r="G15" s="73" t="s">
        <v>80</v>
      </c>
      <c r="H15" s="105"/>
      <c r="I15" s="105"/>
      <c r="J15" s="105"/>
      <c r="K15" s="105"/>
      <c r="L15" s="105"/>
      <c r="M15" s="105"/>
      <c r="N15" s="105"/>
      <c r="O15" s="105"/>
      <c r="P15" s="105"/>
      <c r="Q15" s="106"/>
      <c r="R15" s="73" t="s">
        <v>34</v>
      </c>
      <c r="S15" s="74"/>
      <c r="T15" s="74"/>
      <c r="U15" s="74"/>
      <c r="V15" s="74"/>
      <c r="W15" s="74"/>
      <c r="X15" s="74"/>
      <c r="Y15" s="74"/>
      <c r="Z15" s="74"/>
      <c r="AA15" s="74"/>
      <c r="AB15" s="74"/>
      <c r="AC15" s="74"/>
      <c r="AD15" s="88"/>
      <c r="AE15" s="67">
        <f>SUM(AE10:AE14)</f>
        <v>0.28008403361344542</v>
      </c>
      <c r="AF15" s="68">
        <f>SUM(AF10:AF14)</f>
        <v>68</v>
      </c>
      <c r="AG15" s="10"/>
      <c r="AH15" s="10"/>
      <c r="AI15" s="10"/>
      <c r="AJ15" s="10"/>
      <c r="AK15" s="10"/>
      <c r="AL15" s="11"/>
    </row>
    <row r="16" spans="1:38" x14ac:dyDescent="0.25">
      <c r="A16" s="73" t="s">
        <v>35</v>
      </c>
      <c r="B16" s="74"/>
      <c r="C16" s="74"/>
      <c r="D16" s="74"/>
      <c r="E16" s="74"/>
      <c r="F16" s="74"/>
      <c r="G16" s="73" t="s">
        <v>36</v>
      </c>
      <c r="H16" s="74"/>
      <c r="I16" s="74"/>
      <c r="J16" s="74"/>
      <c r="K16" s="74"/>
      <c r="L16" s="74"/>
      <c r="M16" s="74"/>
      <c r="N16" s="74"/>
      <c r="O16" s="74"/>
      <c r="P16" s="74"/>
      <c r="Q16" s="75"/>
      <c r="R16" s="73" t="s">
        <v>37</v>
      </c>
      <c r="S16" s="74"/>
      <c r="T16" s="74"/>
      <c r="U16" s="74"/>
      <c r="V16" s="74"/>
      <c r="W16" s="74"/>
      <c r="X16" s="74"/>
      <c r="Y16" s="74"/>
      <c r="Z16" s="74"/>
      <c r="AA16" s="74"/>
      <c r="AB16" s="74"/>
      <c r="AC16" s="74"/>
      <c r="AD16" s="75"/>
      <c r="AE16" s="10"/>
      <c r="AF16" s="10"/>
      <c r="AG16" s="10"/>
      <c r="AH16" s="10"/>
      <c r="AI16" s="10"/>
      <c r="AJ16" s="10"/>
      <c r="AK16" s="10"/>
      <c r="AL16" s="11"/>
    </row>
    <row r="17" spans="1:38" ht="30" customHeight="1" x14ac:dyDescent="0.25">
      <c r="A17" s="73" t="s">
        <v>38</v>
      </c>
      <c r="B17" s="74"/>
      <c r="C17" s="74"/>
      <c r="D17" s="74"/>
      <c r="E17" s="74"/>
      <c r="F17" s="74"/>
      <c r="G17" s="73" t="s">
        <v>39</v>
      </c>
      <c r="H17" s="74"/>
      <c r="I17" s="74"/>
      <c r="J17" s="74"/>
      <c r="K17" s="74"/>
      <c r="L17" s="74"/>
      <c r="M17" s="74"/>
      <c r="N17" s="74"/>
      <c r="O17" s="74"/>
      <c r="P17" s="74"/>
      <c r="Q17" s="75"/>
      <c r="R17" s="73" t="s">
        <v>40</v>
      </c>
      <c r="S17" s="74"/>
      <c r="T17" s="74"/>
      <c r="U17" s="74"/>
      <c r="V17" s="74"/>
      <c r="W17" s="74"/>
      <c r="X17" s="74"/>
      <c r="Y17" s="74"/>
      <c r="Z17" s="74"/>
      <c r="AA17" s="74"/>
      <c r="AB17" s="74"/>
      <c r="AC17" s="74"/>
      <c r="AD17" s="75"/>
      <c r="AE17" s="10"/>
      <c r="AF17" s="10"/>
      <c r="AG17" s="10"/>
      <c r="AH17" s="10"/>
      <c r="AI17" s="10"/>
      <c r="AJ17" s="10"/>
      <c r="AK17" s="10"/>
      <c r="AL17" s="11"/>
    </row>
    <row r="18" spans="1:38" x14ac:dyDescent="0.25">
      <c r="A18" s="73" t="s">
        <v>41</v>
      </c>
      <c r="B18" s="74"/>
      <c r="C18" s="74"/>
      <c r="D18" s="74"/>
      <c r="E18" s="74"/>
      <c r="F18" s="74"/>
      <c r="G18" s="73" t="s">
        <v>42</v>
      </c>
      <c r="H18" s="74"/>
      <c r="I18" s="74"/>
      <c r="J18" s="74"/>
      <c r="K18" s="74"/>
      <c r="L18" s="74"/>
      <c r="M18" s="74"/>
      <c r="N18" s="74"/>
      <c r="O18" s="74"/>
      <c r="P18" s="74"/>
      <c r="Q18" s="75"/>
      <c r="R18" s="73" t="s">
        <v>43</v>
      </c>
      <c r="S18" s="74"/>
      <c r="T18" s="74"/>
      <c r="U18" s="74"/>
      <c r="V18" s="74"/>
      <c r="W18" s="74"/>
      <c r="X18" s="74"/>
      <c r="Y18" s="74"/>
      <c r="Z18" s="74"/>
      <c r="AA18" s="74"/>
      <c r="AB18" s="74"/>
      <c r="AC18" s="74"/>
      <c r="AD18" s="75"/>
      <c r="AE18" s="10"/>
      <c r="AF18" s="10"/>
      <c r="AG18" s="10"/>
      <c r="AH18" s="10"/>
      <c r="AI18" s="10"/>
      <c r="AJ18" s="10"/>
      <c r="AK18" s="10"/>
      <c r="AL18" s="11"/>
    </row>
    <row r="19" spans="1:38" ht="11.25" customHeight="1"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row>
    <row r="20" spans="1:38" ht="12.75" customHeight="1" x14ac:dyDescent="0.25">
      <c r="A20" s="12"/>
      <c r="B20" s="104" t="s">
        <v>44</v>
      </c>
      <c r="C20" s="74"/>
      <c r="D20" s="75"/>
      <c r="E20" s="55"/>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row>
    <row r="21" spans="1:38" ht="12.75" customHeight="1" x14ac:dyDescent="0.25">
      <c r="A21" s="12"/>
      <c r="B21" s="13" t="s">
        <v>45</v>
      </c>
      <c r="C21" s="14" t="s">
        <v>46</v>
      </c>
      <c r="D21" s="15" t="s">
        <v>47</v>
      </c>
      <c r="E21" s="57"/>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row>
    <row r="22" spans="1:38" ht="11.25" customHeight="1"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row>
    <row r="23" spans="1:38" ht="11.25" customHeight="1"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row>
    <row r="24" spans="1:38" ht="11.25" customHeight="1"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row>
    <row r="25" spans="1:38" ht="11.25" customHeight="1"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row>
    <row r="26" spans="1:38" ht="11.25" customHeight="1"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row>
    <row r="27" spans="1:38" ht="11.25" customHeight="1"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8" spans="1:38" ht="11.25" customHeight="1"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38" ht="11.25" customHeight="1"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1:38" ht="11.25" customHeight="1"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1:38" ht="11.25" customHeight="1"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row>
    <row r="32" spans="1:38" ht="11.25" customHeight="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row>
    <row r="33" spans="1:38" ht="11.25" customHeight="1"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row>
    <row r="34" spans="1:38" ht="11.25" customHeight="1"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row>
    <row r="35" spans="1:38" ht="11.25"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1:38" ht="11.25" customHeight="1"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row>
    <row r="37" spans="1:38" ht="11.25" customHeight="1"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1:38" ht="11.25" customHeight="1"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row>
    <row r="39" spans="1:38" ht="11.25" customHeight="1"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row>
    <row r="40" spans="1:38" ht="11.25" customHeight="1"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row>
    <row r="41" spans="1:38" ht="11.25" customHeight="1"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ht="11.25" customHeight="1"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row>
    <row r="43" spans="1:38" ht="11.25" customHeight="1"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row>
    <row r="44" spans="1:38" ht="11.25" customHeight="1"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row>
    <row r="45" spans="1:38" ht="11.25" customHeigh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row>
    <row r="46" spans="1:38" ht="11.25"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row>
    <row r="47" spans="1:38" ht="11.25" customHeight="1"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row>
    <row r="48" spans="1:38" ht="11.25" customHeight="1"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1:38" ht="11.25" customHeight="1"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1:38" ht="11.25" customHeight="1"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8" ht="11.25" customHeight="1"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8" ht="11.25"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38" ht="11.25"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row r="54" spans="1:38" ht="11.25"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row r="55" spans="1:38" ht="11.25"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8" ht="11.25"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row>
    <row r="57" spans="1:38" ht="11.25" customHeigh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row>
    <row r="58" spans="1:38" ht="11.25" customHeigh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row>
    <row r="59" spans="1:38" ht="11.25" customHeigh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row>
    <row r="60" spans="1:38" ht="11.25" customHeigh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row>
    <row r="61" spans="1:38" ht="11.25"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row>
    <row r="62" spans="1:38" ht="11.25" customHeigh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row>
    <row r="63" spans="1:38" ht="11.25"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row>
    <row r="64" spans="1:38" ht="11.25" customHeigh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row>
    <row r="65" spans="1:38" ht="11.25" customHeight="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row>
    <row r="66" spans="1:38" ht="11.25" customHeigh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row>
    <row r="67" spans="1:38" ht="11.25" customHeigh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row>
    <row r="68" spans="1:38" ht="11.25"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row>
    <row r="69" spans="1:38" ht="11.25"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row>
    <row r="70" spans="1:38" ht="11.25" customHeigh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row>
    <row r="71" spans="1:38" ht="11.25" customHeigh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1:38" ht="11.25" customHeigh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row>
    <row r="73" spans="1:38" ht="11.25" customHeigh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1:38" ht="11.25" customHeigh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ht="11.2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ht="11.2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ht="11.2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11.2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11.2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1.2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ht="11.2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1.2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ht="11.2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ht="11.2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1.2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ht="11.2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1.2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1.2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1:38" ht="11.2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1.2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1:38" ht="11.2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1:38" ht="11.2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1:38" ht="11.2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ht="11.2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row>
    <row r="95" spans="1:38" ht="11.2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row>
    <row r="96" spans="1:38" ht="11.2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1.2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row>
    <row r="98" spans="1:38" ht="11.2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row>
    <row r="99" spans="1:38" ht="11.2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row>
    <row r="100" spans="1:38" ht="11.2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1.2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row>
    <row r="102" spans="1:38" ht="11.2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ht="11.2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ht="11.2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row>
    <row r="105" spans="1:38" ht="11.2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1.2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1.2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1.2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1.2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1.2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1.2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1.2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1.2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1.2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1.2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1.2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1.2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1.2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1.2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1.2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1.2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1.2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1.2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1.2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1.2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1.2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1.2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ht="11.2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row>
    <row r="129" spans="1:38" ht="11.2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row>
    <row r="130" spans="1:38" ht="11.2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row>
    <row r="131" spans="1:38" ht="11.2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row>
    <row r="132" spans="1:38" ht="11.2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ht="11.2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row>
    <row r="134" spans="1:38" ht="11.2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row>
    <row r="135" spans="1:38" ht="11.2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row>
    <row r="136" spans="1:38" ht="11.2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row>
    <row r="137" spans="1:38" ht="11.2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row>
    <row r="138" spans="1:38" ht="11.2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row>
    <row r="139" spans="1:38" ht="11.2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row>
    <row r="140" spans="1:38" ht="11.2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row>
    <row r="141" spans="1:38" ht="11.2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row>
    <row r="142" spans="1:38" ht="11.2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row>
    <row r="143" spans="1:38" ht="11.2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row>
    <row r="144" spans="1:38" ht="11.2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row>
    <row r="145" spans="1:38" ht="11.2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row>
    <row r="146" spans="1:38" ht="11.2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row>
    <row r="147" spans="1:38" ht="11.2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row>
    <row r="148" spans="1:38" ht="11.2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row>
    <row r="149" spans="1:38" ht="11.2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row>
    <row r="150" spans="1:38" ht="11.2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row>
    <row r="151" spans="1:38" ht="11.2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row>
    <row r="152" spans="1:38" ht="11.2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row>
    <row r="153" spans="1:38" ht="11.2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row>
    <row r="154" spans="1:38" ht="11.2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row>
    <row r="155" spans="1:38" ht="11.2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row>
    <row r="156" spans="1:38" ht="11.2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row>
    <row r="157" spans="1:38" ht="11.2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row>
    <row r="158" spans="1:38" ht="11.2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row>
    <row r="159" spans="1:38" ht="11.2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row>
    <row r="160" spans="1:38" ht="11.2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row>
    <row r="161" spans="1:38" ht="11.2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row>
    <row r="162" spans="1:38" ht="11.2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row>
    <row r="163" spans="1:38" ht="11.2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row>
    <row r="164" spans="1:38" ht="11.2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row>
    <row r="165" spans="1:38" ht="11.2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row>
    <row r="166" spans="1:38" ht="11.2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row>
    <row r="167" spans="1:38" ht="11.2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row>
    <row r="168" spans="1:38" ht="11.2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row>
    <row r="169" spans="1:38" ht="11.2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row>
    <row r="170" spans="1:38" ht="11.2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row>
    <row r="171" spans="1:38" ht="11.2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row>
    <row r="172" spans="1:38" ht="11.2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row>
    <row r="173" spans="1:38" ht="11.2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row>
    <row r="174" spans="1:38" ht="11.2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row>
    <row r="175" spans="1:38" ht="11.2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row>
    <row r="176" spans="1:38" ht="11.2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row>
    <row r="177" spans="1:38" ht="11.2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row>
    <row r="178" spans="1:38" ht="11.2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row>
    <row r="179" spans="1:38" ht="11.2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row>
    <row r="180" spans="1:38" ht="11.2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row>
    <row r="181" spans="1:38" ht="11.2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row>
    <row r="182" spans="1:38" ht="11.2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row>
    <row r="183" spans="1:38" ht="11.2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row>
    <row r="184" spans="1:38" ht="11.2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row>
    <row r="185" spans="1:38" ht="11.2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row>
    <row r="186" spans="1:38" ht="11.2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row>
    <row r="187" spans="1:38" ht="11.2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row>
    <row r="188" spans="1:38" ht="11.2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row>
    <row r="189" spans="1:38" ht="11.2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row>
    <row r="190" spans="1:38" ht="11.2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row>
    <row r="191" spans="1:38" ht="11.2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row>
    <row r="192" spans="1:38" ht="11.2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row>
    <row r="193" spans="1:38" ht="11.2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row>
    <row r="194" spans="1:38" ht="11.2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row>
    <row r="195" spans="1:38" ht="11.2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row>
    <row r="196" spans="1:38" ht="11.2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row>
    <row r="197" spans="1:38" ht="11.2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row>
    <row r="198" spans="1:38" ht="11.2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row>
    <row r="199" spans="1:38" ht="11.2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row>
    <row r="200" spans="1:38" ht="11.2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row>
    <row r="201" spans="1:38" ht="11.2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row>
    <row r="202" spans="1:38" ht="11.2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row>
    <row r="203" spans="1:38" ht="11.2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row>
    <row r="204" spans="1:38" ht="11.2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row>
    <row r="205" spans="1:38" ht="11.2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row>
    <row r="206" spans="1:38" ht="11.2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38" ht="11.2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row>
    <row r="208" spans="1:38" ht="11.2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row>
    <row r="209" spans="1:38" ht="11.2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row>
    <row r="210" spans="1:38" ht="11.2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row>
    <row r="211" spans="1:38" ht="11.2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row>
    <row r="212" spans="1:38" ht="11.2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row>
    <row r="213" spans="1:38" ht="11.2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row>
    <row r="214" spans="1:38" ht="11.2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row>
    <row r="215" spans="1:38" ht="11.2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row>
    <row r="216" spans="1:38" ht="11.2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row>
    <row r="217" spans="1:38" ht="11.2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row>
    <row r="218" spans="1:38" ht="11.2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row>
    <row r="219" spans="1:38" ht="11.2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row>
    <row r="220" spans="1:38" ht="11.2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row>
    <row r="221" spans="1:38" ht="11.2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row>
    <row r="222" spans="1:38" ht="11.2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row>
    <row r="223" spans="1:38" ht="11.2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row>
    <row r="224" spans="1:38" ht="11.2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row>
    <row r="225" spans="1:38" ht="11.2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row>
    <row r="226" spans="1:38" ht="11.2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row>
    <row r="227" spans="1:38" ht="11.2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row>
    <row r="228" spans="1:38" ht="11.2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row>
    <row r="229" spans="1:38" ht="11.2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row>
    <row r="230" spans="1:38" ht="11.2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row>
    <row r="231" spans="1:38" ht="11.2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row>
    <row r="232" spans="1:38" ht="11.2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row>
    <row r="233" spans="1:38" ht="11.2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row>
    <row r="234" spans="1:38" ht="11.2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row>
    <row r="235" spans="1:38" ht="11.2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row>
    <row r="236" spans="1:38" ht="11.2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row>
    <row r="237" spans="1:38" ht="11.2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row>
    <row r="238" spans="1:38" ht="11.2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row>
    <row r="239" spans="1:38" ht="11.2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row>
    <row r="240" spans="1:38" ht="11.2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row>
    <row r="241" spans="1:38" ht="11.2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row>
    <row r="242" spans="1:38" ht="11.2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row>
    <row r="243" spans="1:38" ht="11.2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row>
    <row r="244" spans="1:38" ht="11.2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row>
    <row r="245" spans="1:38" ht="11.2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row>
    <row r="246" spans="1:38" ht="11.2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row>
    <row r="247" spans="1:38" ht="11.2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row>
    <row r="248" spans="1:38" ht="11.2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row>
    <row r="249" spans="1:38" ht="11.2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row>
    <row r="250" spans="1:38" ht="11.2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row>
    <row r="251" spans="1:38" ht="11.2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row>
    <row r="252" spans="1:38" ht="11.2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row>
    <row r="253" spans="1:38" ht="11.2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row>
    <row r="254" spans="1:38" ht="11.2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row>
    <row r="255" spans="1:38" ht="11.2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row>
    <row r="256" spans="1:38" ht="11.2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row>
    <row r="257" spans="1:38" ht="11.2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row>
    <row r="258" spans="1:38" ht="11.2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row>
    <row r="259" spans="1:38" ht="11.2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row>
    <row r="260" spans="1:38" ht="11.2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row>
    <row r="261" spans="1:38" ht="11.2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row>
    <row r="262" spans="1:38" ht="11.2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row>
    <row r="263" spans="1:38" ht="11.2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row>
    <row r="264" spans="1:38" ht="11.2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row>
    <row r="265" spans="1:38" ht="11.2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row>
    <row r="266" spans="1:38" ht="11.2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row>
    <row r="267" spans="1:38" ht="11.2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row>
    <row r="268" spans="1:38" ht="11.2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row>
    <row r="269" spans="1:38" ht="11.2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row>
    <row r="270" spans="1:38" ht="11.2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row>
    <row r="271" spans="1:38" ht="11.2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row>
    <row r="272" spans="1:38" ht="11.2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row>
    <row r="273" spans="1:38" ht="11.2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row>
    <row r="274" spans="1:38" ht="11.2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row>
    <row r="275" spans="1:38" ht="11.2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row>
    <row r="276" spans="1:38" ht="11.2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row>
    <row r="277" spans="1:38" ht="11.2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row>
    <row r="278" spans="1:38" ht="11.2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row>
    <row r="279" spans="1:38" ht="11.2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row>
    <row r="280" spans="1:38" ht="11.2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row>
    <row r="281" spans="1:38" ht="11.2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row>
    <row r="282" spans="1:38" ht="11.2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row>
    <row r="283" spans="1:38" ht="11.2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row>
    <row r="284" spans="1:38" ht="11.2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row>
    <row r="285" spans="1:38" ht="11.2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row>
    <row r="286" spans="1:38" ht="11.2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row>
    <row r="287" spans="1:38" ht="11.2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row>
    <row r="288" spans="1:38" ht="11.2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row>
    <row r="289" spans="1:38" ht="11.2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row>
    <row r="290" spans="1:38" ht="11.2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row>
    <row r="291" spans="1:38" ht="11.2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row>
    <row r="292" spans="1:38" ht="11.2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row>
    <row r="293" spans="1:38" ht="11.2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row>
    <row r="294" spans="1:38" ht="11.2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row>
    <row r="295" spans="1:38" ht="11.2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row>
    <row r="296" spans="1:38" ht="11.2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row>
    <row r="297" spans="1:38" ht="11.2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row>
    <row r="298" spans="1:38" ht="11.2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row>
    <row r="299" spans="1:38" ht="11.2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row>
    <row r="300" spans="1:38" ht="11.2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row>
    <row r="301" spans="1:38" ht="11.2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row>
    <row r="302" spans="1:38" ht="11.2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row>
    <row r="303" spans="1:38" ht="11.2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row>
    <row r="304" spans="1:38" ht="11.2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row>
    <row r="305" spans="1:38" ht="11.2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row>
    <row r="306" spans="1:38" ht="11.2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row>
    <row r="307" spans="1:38" ht="11.2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row>
    <row r="308" spans="1:38" ht="11.2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row>
    <row r="309" spans="1:38" ht="11.2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row>
    <row r="310" spans="1:38" ht="11.2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row>
    <row r="311" spans="1:38" ht="11.2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row>
    <row r="312" spans="1:38" ht="11.2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row>
    <row r="313" spans="1:38" ht="11.2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row>
    <row r="314" spans="1:38" ht="11.2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row>
    <row r="315" spans="1:38" ht="11.2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row>
    <row r="316" spans="1:38" ht="11.2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row>
    <row r="317" spans="1:38" ht="11.2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row>
    <row r="318" spans="1:38" ht="11.2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row>
    <row r="319" spans="1:38" ht="11.2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row>
    <row r="320" spans="1:38" ht="11.2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row>
    <row r="321" spans="1:38" ht="11.2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row>
    <row r="322" spans="1:38" ht="11.2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row>
    <row r="323" spans="1:38" ht="11.2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row>
    <row r="324" spans="1:38" ht="11.2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row>
    <row r="325" spans="1:38" ht="11.2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row>
    <row r="326" spans="1:38" ht="11.2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row>
    <row r="327" spans="1:38" ht="11.2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row>
    <row r="328" spans="1:38" ht="11.2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row>
    <row r="329" spans="1:38" ht="11.2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row>
    <row r="330" spans="1:38" ht="11.2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row>
    <row r="331" spans="1:38" ht="11.2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row>
    <row r="332" spans="1:38" ht="11.2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row>
    <row r="333" spans="1:38" ht="11.2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row>
    <row r="334" spans="1:38" ht="11.2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row>
    <row r="335" spans="1:38" ht="11.2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row>
    <row r="336" spans="1:38" ht="11.2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row>
    <row r="337" spans="1:38" ht="11.2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row>
    <row r="338" spans="1:38" ht="11.2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row>
    <row r="339" spans="1:38" ht="11.2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row>
    <row r="340" spans="1:38" ht="11.2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row>
    <row r="341" spans="1:38" ht="11.2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row>
    <row r="342" spans="1:38" ht="11.2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row>
    <row r="343" spans="1:38" ht="11.2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row>
    <row r="344" spans="1:38" ht="11.2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row>
    <row r="345" spans="1:38" ht="11.2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row>
    <row r="346" spans="1:38" ht="11.2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row>
    <row r="347" spans="1:38" ht="11.2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row>
    <row r="348" spans="1:38" ht="11.2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row>
    <row r="349" spans="1:38" ht="11.2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row>
    <row r="350" spans="1:38" ht="11.2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row>
    <row r="351" spans="1:38" ht="11.2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row>
    <row r="352" spans="1:38" ht="11.2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row>
    <row r="353" spans="1:38" ht="11.2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row>
    <row r="354" spans="1:38" ht="11.2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row>
    <row r="355" spans="1:38" ht="11.2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row>
    <row r="356" spans="1:38" ht="11.2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row>
    <row r="357" spans="1:38" ht="11.2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row>
    <row r="358" spans="1:38" ht="11.2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row>
    <row r="359" spans="1:38" ht="11.2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row>
    <row r="360" spans="1:38" ht="11.2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row>
    <row r="361" spans="1:38" ht="11.2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row>
    <row r="362" spans="1:38" ht="11.2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row>
    <row r="363" spans="1:38" ht="11.2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row>
    <row r="364" spans="1:38" ht="11.2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row>
    <row r="365" spans="1:38" ht="11.2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row>
    <row r="366" spans="1:38" ht="11.2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row>
    <row r="367" spans="1:38" ht="11.2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row>
    <row r="368" spans="1:38" ht="11.2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row>
    <row r="369" spans="1:38" ht="11.2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row>
    <row r="370" spans="1:38" ht="11.2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row>
    <row r="371" spans="1:38" ht="11.2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row>
    <row r="372" spans="1:38" ht="11.2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row>
    <row r="373" spans="1:38" ht="11.2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row>
    <row r="374" spans="1:38" ht="11.2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row>
    <row r="375" spans="1:38" ht="11.2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row>
    <row r="376" spans="1:38" ht="11.2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row>
    <row r="377" spans="1:38" ht="11.2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row>
    <row r="378" spans="1:38" ht="11.2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row>
    <row r="379" spans="1:38" ht="11.2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row>
    <row r="380" spans="1:38" ht="11.2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row>
    <row r="381" spans="1:38" ht="11.2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row>
    <row r="382" spans="1:38" ht="11.2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row>
    <row r="383" spans="1:38" ht="11.2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row>
    <row r="384" spans="1:38" ht="11.2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row>
    <row r="385" spans="1:38" ht="11.2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row>
    <row r="386" spans="1:38" ht="11.2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row>
    <row r="387" spans="1:38" ht="11.2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row>
    <row r="388" spans="1:38" ht="11.2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row>
    <row r="389" spans="1:38" ht="11.2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row>
    <row r="390" spans="1:38" ht="11.2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row>
    <row r="391" spans="1:38" ht="11.2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row>
    <row r="392" spans="1:38" ht="11.2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row>
    <row r="393" spans="1:38" ht="11.2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row>
    <row r="394" spans="1:38" ht="11.2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row>
    <row r="395" spans="1:38" ht="11.2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row>
    <row r="396" spans="1:38" ht="11.2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row>
    <row r="397" spans="1:38" ht="11.2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row>
    <row r="398" spans="1:38" ht="11.2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row>
    <row r="399" spans="1:38" ht="11.2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row>
    <row r="400" spans="1:38" ht="11.2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row>
    <row r="401" spans="1:38" ht="11.2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row>
    <row r="402" spans="1:38" ht="11.2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row>
    <row r="403" spans="1:38" ht="11.2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row>
    <row r="404" spans="1:38" ht="11.2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row>
    <row r="405" spans="1:38" ht="11.2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row>
    <row r="406" spans="1:38" ht="11.2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row>
    <row r="407" spans="1:38" ht="11.2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row>
    <row r="408" spans="1:38" ht="11.2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row>
    <row r="409" spans="1:38" ht="11.2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row>
    <row r="410" spans="1:38" ht="11.2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row>
    <row r="411" spans="1:38" ht="11.2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row>
    <row r="412" spans="1:38" ht="11.2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row>
    <row r="413" spans="1:38" ht="11.2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row>
    <row r="414" spans="1:38" ht="11.2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row>
    <row r="415" spans="1:38" ht="11.2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row>
    <row r="416" spans="1:38" ht="11.2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row>
    <row r="417" spans="1:38" ht="11.2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row>
    <row r="418" spans="1:38" ht="11.2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row>
    <row r="419" spans="1:38" ht="11.2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row>
    <row r="420" spans="1:38" ht="11.2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row>
    <row r="421" spans="1:38" ht="11.2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row>
    <row r="422" spans="1:38" ht="11.2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row>
    <row r="423" spans="1:38" ht="11.2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row>
    <row r="424" spans="1:38" ht="11.2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row>
    <row r="425" spans="1:38" ht="11.2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row>
    <row r="426" spans="1:38" ht="11.2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row>
    <row r="427" spans="1:38" ht="11.2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row>
    <row r="428" spans="1:38" ht="11.2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row>
    <row r="429" spans="1:38" ht="11.2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row>
    <row r="430" spans="1:38" ht="11.2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row>
    <row r="431" spans="1:38" ht="11.2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row>
    <row r="432" spans="1:38" ht="11.2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row>
    <row r="433" spans="1:38" ht="11.2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row>
    <row r="434" spans="1:38" ht="11.2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row>
    <row r="435" spans="1:38" ht="11.2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row>
    <row r="436" spans="1:38" ht="11.2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row>
    <row r="437" spans="1:38" ht="11.2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row>
    <row r="438" spans="1:38" ht="11.2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row>
    <row r="439" spans="1:38" ht="11.2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row>
    <row r="440" spans="1:38" ht="11.2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row>
    <row r="441" spans="1:38" ht="11.2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row>
    <row r="442" spans="1:38" ht="11.2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row>
    <row r="443" spans="1:38" ht="11.2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row>
    <row r="444" spans="1:38" ht="11.2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row>
    <row r="445" spans="1:38" ht="11.2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row>
    <row r="446" spans="1:38" ht="11.2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row>
    <row r="447" spans="1:38" ht="11.2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row>
    <row r="448" spans="1:38" ht="11.2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row>
    <row r="449" spans="1:38" ht="11.2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row>
    <row r="450" spans="1:38" ht="11.2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row>
    <row r="451" spans="1:38" ht="11.2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row>
    <row r="452" spans="1:38" ht="11.2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row>
    <row r="453" spans="1:38" ht="11.2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row>
    <row r="454" spans="1:38" ht="11.2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row>
    <row r="455" spans="1:38" ht="11.2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row>
    <row r="456" spans="1:38" ht="11.2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row>
    <row r="457" spans="1:38" ht="11.2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row>
    <row r="458" spans="1:38" ht="11.2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row>
    <row r="459" spans="1:38" ht="11.2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row>
    <row r="460" spans="1:38" ht="11.2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row>
    <row r="461" spans="1:38" ht="11.2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row>
    <row r="462" spans="1:38" ht="11.2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row>
    <row r="463" spans="1:38" ht="11.2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row>
    <row r="464" spans="1:38" ht="11.2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row>
    <row r="465" spans="1:38" ht="11.2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row>
    <row r="466" spans="1:38" ht="11.2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row>
    <row r="467" spans="1:38" ht="11.2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row>
    <row r="468" spans="1:38" ht="11.2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row>
    <row r="469" spans="1:38" ht="11.2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row>
    <row r="470" spans="1:38" ht="11.2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row>
    <row r="471" spans="1:38" ht="11.2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row>
    <row r="472" spans="1:38" ht="11.2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row>
    <row r="473" spans="1:38" ht="11.2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row>
    <row r="474" spans="1:38" ht="11.2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row>
    <row r="475" spans="1:38" ht="11.2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row>
    <row r="476" spans="1:38" ht="11.2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row>
    <row r="477" spans="1:38" ht="11.2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row>
    <row r="478" spans="1:38" ht="11.2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row>
    <row r="479" spans="1:38" ht="11.2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row>
    <row r="480" spans="1:38" ht="11.2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row>
    <row r="481" spans="1:38" ht="11.2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row>
    <row r="482" spans="1:38" ht="11.2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row>
    <row r="483" spans="1:38" ht="11.2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row>
    <row r="484" spans="1:38" ht="11.2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row>
    <row r="485" spans="1:38" ht="11.2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row>
    <row r="486" spans="1:38" ht="11.2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row>
    <row r="487" spans="1:38" ht="11.2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row>
    <row r="488" spans="1:38" ht="11.2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row>
    <row r="489" spans="1:38" ht="11.2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row>
    <row r="490" spans="1:38" ht="11.2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row>
    <row r="491" spans="1:38" ht="11.2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row>
    <row r="492" spans="1:38" ht="11.2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row>
    <row r="493" spans="1:38" ht="11.2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row>
    <row r="494" spans="1:38" ht="11.2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row>
    <row r="495" spans="1:38" ht="11.2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row>
    <row r="496" spans="1:38" ht="11.2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row>
    <row r="497" spans="1:38" ht="11.2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row>
    <row r="498" spans="1:38" ht="11.2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row>
    <row r="499" spans="1:38" ht="11.2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row>
    <row r="500" spans="1:38" ht="11.2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row>
    <row r="501" spans="1:38" ht="11.2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row>
    <row r="502" spans="1:38" ht="11.2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row>
    <row r="503" spans="1:38" ht="11.2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row>
    <row r="504" spans="1:38" ht="11.2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row>
    <row r="505" spans="1:38" ht="11.2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row>
    <row r="506" spans="1:38" ht="11.2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row>
    <row r="507" spans="1:38" ht="11.2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row>
    <row r="508" spans="1:38" ht="11.2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row>
    <row r="509" spans="1:38" ht="11.2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row>
    <row r="510" spans="1:38" ht="11.2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row>
    <row r="511" spans="1:38" ht="11.2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row>
    <row r="512" spans="1:38" ht="11.2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row>
    <row r="513" spans="1:38" ht="11.2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row>
    <row r="514" spans="1:38" ht="11.2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row>
    <row r="515" spans="1:38" ht="11.2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row>
    <row r="516" spans="1:38" ht="11.2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row>
    <row r="517" spans="1:38" ht="11.2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row>
    <row r="518" spans="1:38" ht="11.2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row>
    <row r="519" spans="1:38" ht="11.2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row>
    <row r="520" spans="1:38" ht="11.2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row>
    <row r="521" spans="1:38" ht="11.2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row>
    <row r="522" spans="1:38" ht="11.2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row>
    <row r="523" spans="1:38" ht="11.2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row>
    <row r="524" spans="1:38" ht="11.2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row>
    <row r="525" spans="1:38" ht="11.2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row>
    <row r="526" spans="1:38" ht="11.2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row>
    <row r="527" spans="1:38" ht="11.2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row>
    <row r="528" spans="1:38" ht="11.2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row>
    <row r="529" spans="1:38" ht="11.2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row>
    <row r="530" spans="1:38" ht="11.2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row>
    <row r="531" spans="1:38" ht="11.2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row>
    <row r="532" spans="1:38" ht="11.2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row>
    <row r="533" spans="1:38" ht="11.2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row>
    <row r="534" spans="1:38" ht="11.2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row>
    <row r="535" spans="1:38" ht="11.2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row>
    <row r="536" spans="1:38" ht="11.2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row>
    <row r="537" spans="1:38" ht="11.2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row>
    <row r="538" spans="1:38" ht="11.2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row>
    <row r="539" spans="1:38" ht="11.2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row>
    <row r="540" spans="1:38" ht="11.2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row>
    <row r="541" spans="1:38" ht="11.2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row>
    <row r="542" spans="1:38" ht="11.2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row>
    <row r="543" spans="1:38" ht="11.2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row>
    <row r="544" spans="1:38" ht="11.2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row>
    <row r="545" spans="1:38" ht="11.2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row>
    <row r="546" spans="1:38" ht="11.2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row>
    <row r="547" spans="1:38" ht="11.2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row>
    <row r="548" spans="1:38" ht="11.2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row>
    <row r="549" spans="1:38" ht="11.2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row>
    <row r="550" spans="1:38" ht="11.2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row>
    <row r="551" spans="1:38" ht="11.2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row>
    <row r="552" spans="1:38" ht="11.2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row>
    <row r="553" spans="1:38" ht="11.2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row>
    <row r="554" spans="1:38" ht="11.2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row>
    <row r="555" spans="1:38" ht="11.2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row>
    <row r="556" spans="1:38" ht="11.2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row>
    <row r="557" spans="1:38" ht="11.2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row>
    <row r="558" spans="1:38" ht="11.2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row>
    <row r="559" spans="1:38" ht="11.2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row>
    <row r="560" spans="1:38" ht="11.2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row>
    <row r="561" spans="1:38" ht="11.2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row>
    <row r="562" spans="1:38" ht="11.2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row>
    <row r="563" spans="1:38" ht="11.2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row>
    <row r="564" spans="1:38" ht="11.2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row>
    <row r="565" spans="1:38" ht="11.2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row>
    <row r="566" spans="1:38" ht="11.2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row>
    <row r="567" spans="1:38" ht="11.2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row>
    <row r="568" spans="1:38" ht="11.2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row>
    <row r="569" spans="1:38" ht="11.2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row>
    <row r="570" spans="1:38" ht="11.2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row>
    <row r="571" spans="1:38" ht="11.2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row>
    <row r="572" spans="1:38" ht="11.2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row>
    <row r="573" spans="1:38" ht="11.2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row>
    <row r="574" spans="1:38" ht="11.2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row>
    <row r="575" spans="1:38" ht="11.2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row>
    <row r="576" spans="1:38" ht="11.2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row>
    <row r="577" spans="1:38" ht="11.2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row>
    <row r="578" spans="1:38" ht="11.2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row>
    <row r="579" spans="1:38" ht="11.2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row>
    <row r="580" spans="1:38" ht="11.2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row>
    <row r="581" spans="1:38" ht="11.2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row>
    <row r="582" spans="1:38" ht="11.2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row>
    <row r="583" spans="1:38" ht="11.2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row>
    <row r="584" spans="1:38" ht="11.2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row>
    <row r="585" spans="1:38" ht="11.2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row>
    <row r="586" spans="1:38" ht="11.2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row>
    <row r="587" spans="1:38" ht="11.2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row>
    <row r="588" spans="1:38" ht="11.2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row>
    <row r="589" spans="1:38" ht="11.2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row>
    <row r="590" spans="1:38" ht="11.2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row>
    <row r="591" spans="1:38" ht="11.2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row>
    <row r="592" spans="1:38" ht="11.2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row>
    <row r="593" spans="1:38" ht="11.2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row>
    <row r="594" spans="1:38" ht="11.2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row>
    <row r="595" spans="1:38" ht="11.2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row>
    <row r="596" spans="1:38" ht="11.2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row>
    <row r="597" spans="1:38" ht="11.2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row>
    <row r="598" spans="1:38" ht="11.2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row>
    <row r="599" spans="1:38" ht="11.2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row>
    <row r="600" spans="1:38" ht="11.2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row>
    <row r="601" spans="1:38" ht="11.2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row>
    <row r="602" spans="1:38" ht="11.2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row>
    <row r="603" spans="1:38" ht="11.2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row>
    <row r="604" spans="1:38" ht="11.2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row>
    <row r="605" spans="1:38" ht="11.2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row>
    <row r="606" spans="1:38" ht="11.2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row>
    <row r="607" spans="1:38" ht="11.2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row>
    <row r="608" spans="1:38" ht="11.2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row>
    <row r="609" spans="1:38" ht="11.2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row>
    <row r="610" spans="1:38" ht="11.2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row>
    <row r="611" spans="1:38" ht="11.2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row>
    <row r="612" spans="1:38" ht="11.2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row>
    <row r="613" spans="1:38" ht="11.2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row>
    <row r="614" spans="1:38" ht="11.2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row>
    <row r="615" spans="1:38" ht="11.2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row>
    <row r="616" spans="1:38" ht="11.2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row>
    <row r="617" spans="1:38" ht="11.2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row>
    <row r="618" spans="1:38" ht="11.2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row>
    <row r="619" spans="1:38" ht="11.2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row>
    <row r="620" spans="1:38" ht="11.2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row>
    <row r="621" spans="1:38" ht="11.2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row>
    <row r="622" spans="1:38" ht="11.2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row>
    <row r="623" spans="1:38" ht="11.2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row>
    <row r="624" spans="1:38" ht="11.2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row>
    <row r="625" spans="1:38" ht="11.2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row>
    <row r="626" spans="1:38" ht="11.2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row>
    <row r="627" spans="1:38" ht="11.2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row>
    <row r="628" spans="1:38" ht="11.2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row>
    <row r="629" spans="1:38" ht="11.2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row>
    <row r="630" spans="1:38" ht="11.2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row>
    <row r="631" spans="1:38" ht="11.2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row>
    <row r="632" spans="1:38" ht="11.2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row>
    <row r="633" spans="1:38" ht="11.2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row>
    <row r="634" spans="1:38" ht="11.2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row>
    <row r="635" spans="1:38" ht="11.2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row>
    <row r="636" spans="1:38" ht="11.2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row>
    <row r="637" spans="1:38" ht="11.2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row>
    <row r="638" spans="1:38" ht="11.2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row>
    <row r="639" spans="1:38" ht="11.2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row>
    <row r="640" spans="1:38" ht="11.2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row>
    <row r="641" spans="1:38" ht="11.2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row>
    <row r="642" spans="1:38" ht="11.2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row>
    <row r="643" spans="1:38" ht="11.2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row>
    <row r="644" spans="1:38" ht="11.2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row>
    <row r="645" spans="1:38" ht="11.2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row>
    <row r="646" spans="1:38" ht="11.2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row>
    <row r="647" spans="1:38" ht="11.2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row>
    <row r="648" spans="1:38" ht="11.2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row>
    <row r="649" spans="1:38" ht="11.2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row>
    <row r="650" spans="1:38" ht="11.2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row>
    <row r="651" spans="1:38" ht="11.2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row>
    <row r="652" spans="1:38" ht="11.2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row>
    <row r="653" spans="1:38" ht="11.2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row>
    <row r="654" spans="1:38" ht="11.2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row>
    <row r="655" spans="1:38" ht="11.2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row>
    <row r="656" spans="1:38" ht="11.2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row>
    <row r="657" spans="1:38" ht="11.2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row>
    <row r="658" spans="1:38" ht="11.2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row>
    <row r="659" spans="1:38" ht="11.2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row>
    <row r="660" spans="1:38" ht="11.2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row>
    <row r="661" spans="1:38" ht="11.2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row>
    <row r="662" spans="1:38" ht="11.2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row>
    <row r="663" spans="1:38" ht="11.2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row>
    <row r="664" spans="1:38" ht="11.2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row>
    <row r="665" spans="1:38" ht="11.2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row>
    <row r="666" spans="1:38" ht="11.2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row>
    <row r="667" spans="1:38" ht="11.2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row>
    <row r="668" spans="1:38" ht="11.2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row>
    <row r="669" spans="1:38" ht="11.2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row>
    <row r="670" spans="1:38" ht="11.2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row>
    <row r="671" spans="1:38" ht="11.2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row>
    <row r="672" spans="1:38" ht="11.2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row>
    <row r="673" spans="1:38" ht="11.2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row>
    <row r="674" spans="1:38" ht="11.2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row>
    <row r="675" spans="1:38" ht="11.2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row>
    <row r="676" spans="1:38" ht="11.2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row>
    <row r="677" spans="1:38" ht="11.2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row>
    <row r="678" spans="1:38" ht="11.2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row>
    <row r="679" spans="1:38" ht="11.2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row>
    <row r="680" spans="1:38" ht="11.2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row>
    <row r="681" spans="1:38" ht="11.2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row>
    <row r="682" spans="1:38" ht="11.2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row>
    <row r="683" spans="1:38" ht="11.2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row>
    <row r="684" spans="1:38" ht="11.2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row>
    <row r="685" spans="1:38" ht="11.2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row>
    <row r="686" spans="1:38" ht="11.2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row>
    <row r="687" spans="1:38" ht="11.2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row>
    <row r="688" spans="1:38" ht="11.2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row>
    <row r="689" spans="1:38" ht="11.2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row>
    <row r="690" spans="1:38" ht="11.2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row>
    <row r="691" spans="1:38" ht="11.2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row>
    <row r="692" spans="1:38" ht="11.2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row>
    <row r="693" spans="1:38" ht="11.2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row>
    <row r="694" spans="1:38" ht="11.2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row>
    <row r="695" spans="1:38" ht="11.2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row>
    <row r="696" spans="1:38" ht="11.2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row>
    <row r="697" spans="1:38" ht="11.2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row>
    <row r="698" spans="1:38" ht="11.2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row>
    <row r="699" spans="1:38" ht="11.2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row>
    <row r="700" spans="1:38" ht="11.2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row>
    <row r="701" spans="1:38" ht="11.2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row>
    <row r="702" spans="1:38" ht="11.2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row>
    <row r="703" spans="1:38" ht="11.2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row>
    <row r="704" spans="1:38" ht="11.2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row>
    <row r="705" spans="1:38" ht="11.2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row>
    <row r="706" spans="1:38" ht="11.2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row>
    <row r="707" spans="1:38" ht="11.2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row>
    <row r="708" spans="1:38" ht="11.2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row>
    <row r="709" spans="1:38" ht="11.2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row>
    <row r="710" spans="1:38" ht="11.2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row>
    <row r="711" spans="1:38" ht="11.2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row>
    <row r="712" spans="1:38" ht="11.2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row>
    <row r="713" spans="1:38" ht="11.2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row>
    <row r="714" spans="1:38" ht="11.2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row>
    <row r="715" spans="1:38" ht="11.2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row>
    <row r="716" spans="1:38" ht="11.2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row>
    <row r="717" spans="1:38" ht="11.2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row>
    <row r="718" spans="1:38" ht="11.2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row>
    <row r="719" spans="1:38" ht="11.2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row>
    <row r="720" spans="1:38" ht="11.2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row>
    <row r="721" spans="1:38" ht="11.2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row>
    <row r="722" spans="1:38" ht="11.2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row>
    <row r="723" spans="1:38" ht="11.2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row>
    <row r="724" spans="1:38" ht="11.2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row>
    <row r="725" spans="1:38" ht="11.2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row>
    <row r="726" spans="1:38" ht="11.2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row>
    <row r="727" spans="1:38" ht="11.2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row>
    <row r="728" spans="1:38" ht="11.2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row>
    <row r="729" spans="1:38" ht="11.2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row>
    <row r="730" spans="1:38" ht="11.2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row>
    <row r="731" spans="1:38" ht="11.2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row>
    <row r="732" spans="1:38" ht="11.2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row>
    <row r="733" spans="1:38" ht="11.2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row>
    <row r="734" spans="1:38" ht="11.2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row>
    <row r="735" spans="1:38" ht="11.2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row>
    <row r="736" spans="1:38" ht="11.2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row>
    <row r="737" spans="1:38" ht="11.2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row>
    <row r="738" spans="1:38" ht="11.2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row>
    <row r="739" spans="1:38" ht="11.2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row>
    <row r="740" spans="1:38" ht="11.2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row>
    <row r="741" spans="1:38" ht="11.2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row>
    <row r="742" spans="1:38" ht="11.2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row>
    <row r="743" spans="1:38" ht="11.2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row>
    <row r="744" spans="1:38" ht="11.2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row>
    <row r="745" spans="1:38" ht="11.2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row>
    <row r="746" spans="1:38" ht="11.2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row>
    <row r="747" spans="1:38" ht="11.2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row>
    <row r="748" spans="1:38" ht="11.2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row>
    <row r="749" spans="1:38" ht="11.2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row>
    <row r="750" spans="1:38" ht="11.2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row>
    <row r="751" spans="1:38" ht="11.2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row>
    <row r="752" spans="1:38" ht="11.2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row>
    <row r="753" spans="1:38" ht="11.2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row>
    <row r="754" spans="1:38" ht="11.2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row>
    <row r="755" spans="1:38" ht="11.2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row>
    <row r="756" spans="1:38" ht="11.2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row>
    <row r="757" spans="1:38" ht="11.2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row>
    <row r="758" spans="1:38" ht="11.2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row>
    <row r="759" spans="1:38" ht="11.2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row>
    <row r="760" spans="1:38" ht="11.2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row>
    <row r="761" spans="1:38" ht="11.2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row>
    <row r="762" spans="1:38" ht="11.2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row>
    <row r="763" spans="1:38" ht="11.2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row>
    <row r="764" spans="1:38" ht="11.2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row>
    <row r="765" spans="1:38" ht="11.2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row>
    <row r="766" spans="1:38" ht="11.2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row>
    <row r="767" spans="1:38" ht="11.2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row>
    <row r="768" spans="1:38" ht="11.2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row>
    <row r="769" spans="1:38" ht="11.2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row>
    <row r="770" spans="1:38" ht="11.2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row>
    <row r="771" spans="1:38" ht="11.2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row>
    <row r="772" spans="1:38" ht="11.2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row>
    <row r="773" spans="1:38" ht="11.2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row>
    <row r="774" spans="1:38" ht="11.2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row>
    <row r="775" spans="1:38" ht="11.2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row>
    <row r="776" spans="1:38" ht="11.2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row>
    <row r="777" spans="1:38" ht="11.2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row>
    <row r="778" spans="1:38" ht="11.2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row>
    <row r="779" spans="1:38" ht="11.2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row>
    <row r="780" spans="1:38" ht="11.2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row>
    <row r="781" spans="1:38" ht="11.2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row>
    <row r="782" spans="1:38" ht="11.2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row>
    <row r="783" spans="1:38" ht="11.2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row>
    <row r="784" spans="1:38" ht="11.2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row>
    <row r="785" spans="1:38" ht="11.2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row>
    <row r="786" spans="1:38" ht="11.2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row>
    <row r="787" spans="1:38" ht="11.2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row>
    <row r="788" spans="1:38" ht="11.2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row>
    <row r="789" spans="1:38" ht="11.2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row>
    <row r="790" spans="1:38" ht="11.2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row>
    <row r="791" spans="1:38" ht="11.2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row>
    <row r="792" spans="1:38" ht="11.2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row>
    <row r="793" spans="1:38" ht="11.2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row>
    <row r="794" spans="1:38" ht="11.2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row>
    <row r="795" spans="1:38" ht="11.2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row>
    <row r="796" spans="1:38" ht="11.2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row>
    <row r="797" spans="1:38" ht="11.2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row>
    <row r="798" spans="1:38" ht="11.2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row>
    <row r="799" spans="1:38" ht="11.2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row>
    <row r="800" spans="1:38" ht="11.2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row>
    <row r="801" spans="1:38" ht="11.2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row>
    <row r="802" spans="1:38" ht="11.2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row>
    <row r="803" spans="1:38" ht="11.2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row>
    <row r="804" spans="1:38" ht="11.2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row>
    <row r="805" spans="1:38" ht="11.2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row>
    <row r="806" spans="1:38" ht="11.2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row>
    <row r="807" spans="1:38" ht="11.2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row>
    <row r="808" spans="1:38" ht="11.2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row>
    <row r="809" spans="1:38" ht="11.2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row>
    <row r="810" spans="1:38" ht="11.2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row>
    <row r="811" spans="1:38" ht="11.2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row>
    <row r="812" spans="1:38" ht="11.2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row>
    <row r="813" spans="1:38" ht="11.2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row>
    <row r="814" spans="1:38" ht="11.2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row>
    <row r="815" spans="1:38" ht="11.2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row>
    <row r="816" spans="1:38" ht="11.2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row>
    <row r="817" spans="1:38" ht="11.2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row>
    <row r="818" spans="1:38" ht="11.2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row>
    <row r="819" spans="1:38" ht="11.2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row>
    <row r="820" spans="1:38" ht="11.2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row>
    <row r="821" spans="1:38" ht="11.2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row>
    <row r="822" spans="1:38" ht="11.2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row>
    <row r="823" spans="1:38" ht="11.2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row>
    <row r="824" spans="1:38" ht="11.2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row>
    <row r="825" spans="1:38" ht="11.2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row>
    <row r="826" spans="1:38" ht="11.2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row>
    <row r="827" spans="1:38" ht="11.2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row>
    <row r="828" spans="1:38" ht="11.2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row>
    <row r="829" spans="1:38" ht="11.2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row>
    <row r="830" spans="1:38" ht="11.2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row>
    <row r="831" spans="1:38" ht="11.2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row>
    <row r="832" spans="1:38" ht="11.2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row>
    <row r="833" spans="1:38" ht="11.2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row>
    <row r="834" spans="1:38" ht="11.2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row>
    <row r="835" spans="1:38" ht="11.2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row>
    <row r="836" spans="1:38" ht="11.2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row>
    <row r="837" spans="1:38" ht="11.2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row>
    <row r="838" spans="1:38" ht="11.2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row>
    <row r="839" spans="1:38" ht="11.2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row>
    <row r="840" spans="1:38" ht="11.2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row>
    <row r="841" spans="1:38" ht="11.2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row>
    <row r="842" spans="1:38" ht="11.2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row>
    <row r="843" spans="1:38" ht="11.2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row>
    <row r="844" spans="1:38" ht="11.2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row>
    <row r="845" spans="1:38" ht="11.2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row>
    <row r="846" spans="1:38" ht="11.2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row>
    <row r="847" spans="1:38" ht="11.2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row>
    <row r="848" spans="1:38" ht="11.2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row>
    <row r="849" spans="1:38" ht="11.2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row>
    <row r="850" spans="1:38" ht="11.2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row>
    <row r="851" spans="1:38" ht="11.2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row>
    <row r="852" spans="1:38" ht="11.2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row>
    <row r="853" spans="1:38" ht="11.2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row>
    <row r="854" spans="1:38" ht="11.2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row>
    <row r="855" spans="1:38" ht="11.2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row>
    <row r="856" spans="1:38" ht="11.2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row>
    <row r="857" spans="1:38" ht="11.2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row>
    <row r="858" spans="1:38" ht="11.2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row>
    <row r="859" spans="1:38" ht="11.2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row>
    <row r="860" spans="1:38" ht="11.2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row>
    <row r="861" spans="1:38" ht="11.2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row>
    <row r="862" spans="1:38" ht="11.2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row>
    <row r="863" spans="1:38" ht="11.2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row>
    <row r="864" spans="1:38" ht="11.2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row>
    <row r="865" spans="1:38" ht="11.2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row>
    <row r="866" spans="1:38" ht="11.2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row>
    <row r="867" spans="1:38" ht="11.2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row>
    <row r="868" spans="1:38" ht="11.2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row>
    <row r="869" spans="1:38" ht="11.2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row>
    <row r="870" spans="1:38" ht="11.2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row>
    <row r="871" spans="1:38" ht="11.2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row>
    <row r="872" spans="1:38" ht="11.2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row>
    <row r="873" spans="1:38" ht="11.2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row>
    <row r="874" spans="1:38" ht="11.2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row>
    <row r="875" spans="1:38" ht="11.2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row>
    <row r="876" spans="1:38" ht="11.2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row>
    <row r="877" spans="1:38" ht="11.2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row>
    <row r="878" spans="1:38" ht="11.2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row>
    <row r="879" spans="1:38" ht="11.2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row>
    <row r="880" spans="1:38" ht="11.2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row>
    <row r="881" spans="1:38" ht="11.2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row>
    <row r="882" spans="1:38" ht="11.2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row>
    <row r="883" spans="1:38" ht="11.2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row>
    <row r="884" spans="1:38" ht="11.2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row>
    <row r="885" spans="1:38" ht="11.2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row>
    <row r="886" spans="1:38" ht="11.2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row>
    <row r="887" spans="1:38" ht="11.2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row>
    <row r="888" spans="1:38" ht="11.2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row>
    <row r="889" spans="1:38" ht="11.2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row>
    <row r="890" spans="1:38" ht="11.2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row>
    <row r="891" spans="1:38" ht="11.2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row>
    <row r="892" spans="1:38" ht="11.2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row>
    <row r="893" spans="1:38" ht="11.2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row>
    <row r="894" spans="1:38" ht="11.2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row>
    <row r="895" spans="1:38" ht="11.2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row>
    <row r="896" spans="1:38" ht="11.2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row>
    <row r="897" spans="1:38" ht="11.2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row>
    <row r="898" spans="1:38" ht="11.2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row>
    <row r="899" spans="1:38" ht="11.2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row>
    <row r="900" spans="1:38" ht="11.2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row>
    <row r="901" spans="1:38" ht="11.2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row>
    <row r="902" spans="1:38" ht="11.2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row>
    <row r="903" spans="1:38" ht="11.2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row>
    <row r="904" spans="1:38" ht="11.2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row>
    <row r="905" spans="1:38" ht="11.2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row>
    <row r="906" spans="1:38" ht="11.2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row>
    <row r="907" spans="1:38" ht="11.2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row>
    <row r="908" spans="1:38" ht="11.2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row>
    <row r="909" spans="1:38" ht="11.2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row>
    <row r="910" spans="1:38" ht="11.2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row>
    <row r="911" spans="1:38" ht="11.2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row>
    <row r="912" spans="1:38" ht="11.2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row>
    <row r="913" spans="1:38" ht="11.2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row>
    <row r="914" spans="1:38" ht="11.2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row>
    <row r="915" spans="1:38" ht="11.2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row>
    <row r="916" spans="1:38" ht="11.2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row>
    <row r="917" spans="1:38" ht="11.2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row>
    <row r="918" spans="1:38" ht="11.2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row>
    <row r="919" spans="1:38" ht="11.2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row>
    <row r="920" spans="1:38" ht="11.2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row>
    <row r="921" spans="1:38" ht="11.2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row>
    <row r="922" spans="1:38" ht="11.2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row>
    <row r="923" spans="1:38" ht="11.2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row>
    <row r="924" spans="1:38" ht="11.2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row>
    <row r="925" spans="1:38" ht="11.2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row>
    <row r="926" spans="1:38" ht="11.2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row>
    <row r="927" spans="1:38" ht="11.2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row>
    <row r="928" spans="1:38" ht="11.2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row>
    <row r="929" spans="1:38" ht="11.2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row>
    <row r="930" spans="1:38" ht="11.2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row>
    <row r="931" spans="1:38" ht="11.2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row>
    <row r="932" spans="1:38" ht="11.2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row>
    <row r="933" spans="1:38" ht="11.2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row>
    <row r="934" spans="1:38" ht="11.2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row>
    <row r="935" spans="1:38" ht="11.2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row>
    <row r="936" spans="1:38" ht="11.2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row>
    <row r="937" spans="1:38" ht="11.2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row>
    <row r="938" spans="1:38" ht="11.2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row>
    <row r="939" spans="1:38" ht="11.2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row>
    <row r="940" spans="1:38" ht="11.2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row>
    <row r="941" spans="1:38" ht="11.2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row>
    <row r="942" spans="1:38" ht="11.2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row>
    <row r="943" spans="1:38" ht="11.2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row>
    <row r="944" spans="1:38" ht="11.2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row>
    <row r="945" spans="1:38" ht="11.2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row>
    <row r="946" spans="1:38" ht="11.2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row>
    <row r="947" spans="1:38" ht="11.2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row>
    <row r="948" spans="1:38" ht="11.2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row>
    <row r="949" spans="1:38" ht="11.2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row>
    <row r="950" spans="1:38" ht="11.2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row>
    <row r="951" spans="1:38" ht="11.2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row>
    <row r="952" spans="1:38" ht="11.2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row>
    <row r="953" spans="1:38" ht="11.2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row>
    <row r="954" spans="1:38" ht="11.2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row>
    <row r="955" spans="1:38" ht="11.2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row>
    <row r="956" spans="1:38" ht="11.2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row>
    <row r="957" spans="1:38" ht="11.2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row>
    <row r="958" spans="1:38" ht="11.2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row>
    <row r="959" spans="1:38" ht="11.2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row>
    <row r="960" spans="1:38" ht="11.2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row>
    <row r="961" spans="1:38" ht="11.2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row>
    <row r="962" spans="1:38" ht="11.2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row>
    <row r="963" spans="1:38" ht="11.2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row>
    <row r="964" spans="1:38" ht="11.2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row>
    <row r="965" spans="1:38" ht="11.2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row>
    <row r="966" spans="1:38" ht="11.2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row>
    <row r="967" spans="1:38" ht="11.2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row>
    <row r="968" spans="1:38" ht="11.2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row>
    <row r="969" spans="1:38" ht="11.2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row>
    <row r="970" spans="1:38" ht="11.2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row>
    <row r="971" spans="1:38" ht="11.2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row>
    <row r="972" spans="1:38" ht="11.2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row>
    <row r="973" spans="1:38" ht="11.2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row>
    <row r="974" spans="1:38" ht="11.2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row>
    <row r="975" spans="1:38" ht="11.2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row>
    <row r="976" spans="1:38" ht="11.2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row>
    <row r="977" spans="1:38" ht="11.2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row>
    <row r="978" spans="1:38" ht="11.2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row>
    <row r="979" spans="1:38" ht="11.2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row>
    <row r="980" spans="1:38" ht="11.2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row>
    <row r="981" spans="1:38" ht="11.2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row>
    <row r="982" spans="1:38" ht="11.2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row>
    <row r="983" spans="1:38" ht="11.2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row>
    <row r="984" spans="1:38" ht="11.2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row>
    <row r="985" spans="1:38" ht="11.2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row>
    <row r="986" spans="1:38" ht="11.2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row>
    <row r="987" spans="1:38" ht="11.2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row>
    <row r="988" spans="1:38" ht="11.2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row>
    <row r="989" spans="1:38" ht="11.2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row>
    <row r="990" spans="1:38" ht="11.2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row>
    <row r="991" spans="1:38" ht="11.2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row>
    <row r="992" spans="1:38" ht="11.2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row>
    <row r="993" spans="1:38" ht="11.2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row>
    <row r="994" spans="1:38" ht="11.2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row>
    <row r="995" spans="1:38" ht="11.2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row>
    <row r="996" spans="1:38" ht="11.2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row>
    <row r="997" spans="1:38" ht="11.2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row>
    <row r="998" spans="1:38" ht="11.2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row>
    <row r="999" spans="1:38" ht="11.2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row>
    <row r="1000" spans="1:38" ht="11.2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row>
    <row r="1001" spans="1:38" ht="11.25" customHeight="1" x14ac:dyDescent="0.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row>
  </sheetData>
  <mergeCells count="50">
    <mergeCell ref="A18:F18"/>
    <mergeCell ref="B20:D20"/>
    <mergeCell ref="G17:Q17"/>
    <mergeCell ref="G16:Q16"/>
    <mergeCell ref="A17:F17"/>
    <mergeCell ref="G18:Q18"/>
    <mergeCell ref="A1:D4"/>
    <mergeCell ref="D8:D9"/>
    <mergeCell ref="F8:F9"/>
    <mergeCell ref="C8:C9"/>
    <mergeCell ref="AB1:AD1"/>
    <mergeCell ref="AB2:AD2"/>
    <mergeCell ref="AB3:AD3"/>
    <mergeCell ref="AB4:AD4"/>
    <mergeCell ref="F7:G7"/>
    <mergeCell ref="E1:AA2"/>
    <mergeCell ref="E3:AA4"/>
    <mergeCell ref="E8:E9"/>
    <mergeCell ref="L8:L9"/>
    <mergeCell ref="I8:I9"/>
    <mergeCell ref="K8:K9"/>
    <mergeCell ref="J8:J9"/>
    <mergeCell ref="G8:G9"/>
    <mergeCell ref="H8:H9"/>
    <mergeCell ref="G15:Q15"/>
    <mergeCell ref="R15:AD15"/>
    <mergeCell ref="A7:B7"/>
    <mergeCell ref="S7:W7"/>
    <mergeCell ref="Q7:R7"/>
    <mergeCell ref="A6:B6"/>
    <mergeCell ref="A8:A9"/>
    <mergeCell ref="B8:B9"/>
    <mergeCell ref="A15:F15"/>
    <mergeCell ref="A16:F16"/>
    <mergeCell ref="B10:B13"/>
    <mergeCell ref="A10:A13"/>
    <mergeCell ref="C11:C12"/>
    <mergeCell ref="O8:O9"/>
    <mergeCell ref="M8:M9"/>
    <mergeCell ref="P8:P9"/>
    <mergeCell ref="N8:N9"/>
    <mergeCell ref="Q8:AB8"/>
    <mergeCell ref="AE5:AH5"/>
    <mergeCell ref="AE6:AH6"/>
    <mergeCell ref="AE7:AH7"/>
    <mergeCell ref="AE8:AH8"/>
    <mergeCell ref="R18:AD18"/>
    <mergeCell ref="AD8:AD9"/>
    <mergeCell ref="R17:AD17"/>
    <mergeCell ref="R16:AD16"/>
  </mergeCell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2018-06-12T17:10:37Z</dcterms:created>
  <dcterms:modified xsi:type="dcterms:W3CDTF">2018-10-25T20:27:15Z</dcterms:modified>
</cp:coreProperties>
</file>